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P:\Rahandusosakond\Eelarve\2023 EELARVE\SIM 2023\KK\"/>
    </mc:Choice>
  </mc:AlternateContent>
  <xr:revisionPtr revIDLastSave="0" documentId="13_ncr:1_{2101A1F3-9845-4936-BDB1-4A9454DFA571}" xr6:coauthVersionLast="47" xr6:coauthVersionMax="47" xr10:uidLastSave="{00000000-0000-0000-0000-000000000000}"/>
  <bookViews>
    <workbookView xWindow="-110" yWindow="-110" windowWidth="19420" windowHeight="10420" xr2:uid="{00000000-000D-0000-FFFF-FFFF00000000}"/>
  </bookViews>
  <sheets>
    <sheet name="ELVO" sheetId="22" r:id="rId1"/>
    <sheet name="kantsler" sheetId="23" r:id="rId2"/>
    <sheet name="KPKO" sheetId="35" r:id="rId3"/>
    <sheet name="KO" sheetId="8" r:id="rId4"/>
    <sheet name="KAK" sheetId="5" r:id="rId5"/>
    <sheet name="KKPO" sheetId="7" r:id="rId6"/>
    <sheet name="PPO" sheetId="12" r:id="rId7"/>
    <sheet name="PRPO" sheetId="10" r:id="rId8"/>
    <sheet name="PAK" sheetId="6" r:id="rId9"/>
    <sheet name="POPO" sheetId="11" r:id="rId10"/>
    <sheet name="RHO" sheetId="13" r:id="rId11"/>
    <sheet name="RAK" sheetId="34" r:id="rId12"/>
    <sheet name="RTO" sheetId="27" r:id="rId13"/>
    <sheet name="SAO" sheetId="14" r:id="rId14"/>
    <sheet name="JUPO" sheetId="3" r:id="rId15"/>
    <sheet name="SKVO" sheetId="36" r:id="rId16"/>
    <sheet name="SM" sheetId="29" r:id="rId17"/>
    <sheet name="STAO" sheetId="15" r:id="rId18"/>
    <sheet name="UAO" sheetId="17" r:id="rId19"/>
    <sheet name="VAK" sheetId="18" r:id="rId20"/>
    <sheet name="IVHO" sheetId="19" r:id="rId21"/>
    <sheet name="VVO" sheetId="20" r:id="rId22"/>
    <sheet name="ÕO" sheetId="21" r:id="rId23"/>
  </sheets>
  <definedNames>
    <definedName name="_xlnm._FilterDatabase" localSheetId="0" hidden="1">ELVO!$A$1:$J$11</definedName>
    <definedName name="_xlnm._FilterDatabase" localSheetId="1" hidden="1">kantsler!$A$1:$E$5</definedName>
    <definedName name="_xlnm._FilterDatabase" localSheetId="6" hidden="1">PPO!$A$1:$D$17</definedName>
    <definedName name="_xlnm._FilterDatabase" localSheetId="10" hidden="1">RHO!$A$1:$J$16</definedName>
    <definedName name="_xlnm._FilterDatabase" localSheetId="12" hidden="1">RTO!$A$1:$E$13</definedName>
    <definedName name="_xlnm._FilterDatabase" localSheetId="21" hidden="1">VVO!$A$1:$K$16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4" i="8" l="1"/>
  <c r="I13" i="20"/>
  <c r="J3" i="20"/>
  <c r="J4" i="20"/>
  <c r="J5" i="20"/>
  <c r="J6" i="20"/>
  <c r="J7" i="20"/>
  <c r="J8" i="20"/>
  <c r="J9" i="20"/>
  <c r="J10" i="20"/>
  <c r="J11" i="20"/>
  <c r="J12" i="20"/>
  <c r="J2" i="20"/>
  <c r="J13" i="20" l="1"/>
  <c r="H15" i="13"/>
  <c r="H19" i="19"/>
  <c r="H14" i="19"/>
  <c r="I15" i="19"/>
  <c r="I16" i="19"/>
  <c r="H5" i="19"/>
  <c r="I6" i="15"/>
  <c r="I5" i="15"/>
  <c r="J5" i="15"/>
  <c r="H4" i="29"/>
  <c r="H5" i="29" s="1"/>
  <c r="I3" i="29"/>
  <c r="I4" i="29"/>
  <c r="I2" i="29"/>
  <c r="I6" i="12"/>
  <c r="H6" i="13"/>
  <c r="I5" i="29" l="1"/>
  <c r="H4" i="23" l="1"/>
  <c r="J11" i="35" l="1"/>
  <c r="I12" i="19"/>
  <c r="I8" i="19" l="1"/>
  <c r="I10" i="12" l="1"/>
  <c r="I13" i="13" l="1"/>
  <c r="J5" i="35" l="1"/>
  <c r="I9" i="19" l="1"/>
  <c r="I10" i="19"/>
  <c r="G5" i="23"/>
  <c r="J9" i="15"/>
  <c r="J8" i="15" l="1"/>
  <c r="I5" i="27" l="1"/>
  <c r="I6" i="27"/>
  <c r="H13" i="27"/>
  <c r="I3" i="27"/>
  <c r="I4" i="27"/>
  <c r="I8" i="27"/>
  <c r="I9" i="27"/>
  <c r="I10" i="27"/>
  <c r="I11" i="27"/>
  <c r="I12" i="27"/>
  <c r="I2" i="27"/>
  <c r="I8" i="12"/>
  <c r="H19" i="8"/>
  <c r="I3" i="8"/>
  <c r="I4" i="8"/>
  <c r="I5" i="8"/>
  <c r="I6" i="8"/>
  <c r="I7" i="8"/>
  <c r="I8" i="8"/>
  <c r="I9" i="8"/>
  <c r="I10" i="8"/>
  <c r="I11" i="8"/>
  <c r="I12" i="8"/>
  <c r="I13" i="8"/>
  <c r="I15" i="8"/>
  <c r="I16" i="8"/>
  <c r="I17" i="8"/>
  <c r="I2" i="8"/>
  <c r="I13" i="27" l="1"/>
  <c r="I19" i="35" l="1"/>
  <c r="H11" i="22"/>
  <c r="I3" i="22"/>
  <c r="I4" i="22"/>
  <c r="I5" i="22"/>
  <c r="I6" i="22"/>
  <c r="I7" i="22"/>
  <c r="I8" i="22"/>
  <c r="I9" i="22"/>
  <c r="I10" i="22"/>
  <c r="I2" i="22"/>
  <c r="I14" i="13"/>
  <c r="H5" i="36"/>
  <c r="I3" i="36"/>
  <c r="I4" i="36"/>
  <c r="I5" i="36" s="1"/>
  <c r="I2" i="36"/>
  <c r="J13" i="35"/>
  <c r="J3" i="35"/>
  <c r="J6" i="35"/>
  <c r="J7" i="35"/>
  <c r="J8" i="35"/>
  <c r="J10" i="35"/>
  <c r="J12" i="35"/>
  <c r="J14" i="35"/>
  <c r="J15" i="35"/>
  <c r="J16" i="35"/>
  <c r="J17" i="35"/>
  <c r="J18" i="35"/>
  <c r="J2" i="35"/>
  <c r="I12" i="13"/>
  <c r="I11" i="13"/>
  <c r="I9" i="13"/>
  <c r="I3" i="13"/>
  <c r="I4" i="13"/>
  <c r="I5" i="13"/>
  <c r="I2" i="13"/>
  <c r="I11" i="22" l="1"/>
  <c r="I10" i="13"/>
  <c r="I6" i="11"/>
  <c r="J3" i="11"/>
  <c r="J5" i="11"/>
  <c r="J2" i="11"/>
  <c r="H16" i="13"/>
  <c r="I15" i="13"/>
  <c r="I8" i="13"/>
  <c r="I7" i="13"/>
  <c r="I6" i="13"/>
  <c r="H20" i="19"/>
  <c r="I3" i="23"/>
  <c r="I4" i="23"/>
  <c r="I2" i="23"/>
  <c r="J7" i="15"/>
  <c r="H17" i="12"/>
  <c r="I3" i="12"/>
  <c r="I4" i="12"/>
  <c r="I5" i="12"/>
  <c r="I7" i="12"/>
  <c r="I9" i="12"/>
  <c r="I11" i="12"/>
  <c r="I12" i="12"/>
  <c r="I13" i="12"/>
  <c r="I14" i="12"/>
  <c r="I15" i="12"/>
  <c r="I16" i="12"/>
  <c r="I2" i="12"/>
  <c r="J3" i="15"/>
  <c r="J4" i="15"/>
  <c r="J6" i="15"/>
  <c r="J10" i="15"/>
  <c r="J2" i="15"/>
  <c r="I11" i="15"/>
  <c r="I3" i="19"/>
  <c r="I4" i="19"/>
  <c r="I5" i="19"/>
  <c r="I6" i="19"/>
  <c r="I7" i="19"/>
  <c r="I13" i="19"/>
  <c r="I14" i="19"/>
  <c r="I17" i="19"/>
  <c r="I18" i="19"/>
  <c r="I19" i="19"/>
  <c r="I2" i="19"/>
  <c r="I11" i="19"/>
  <c r="H5" i="23"/>
  <c r="I18" i="8"/>
  <c r="I19" i="8" s="1"/>
  <c r="G5" i="36"/>
  <c r="G5" i="21"/>
  <c r="G4" i="14"/>
  <c r="G4" i="18"/>
  <c r="G5" i="3"/>
  <c r="G4" i="34"/>
  <c r="G4" i="6"/>
  <c r="H6" i="10"/>
  <c r="G5" i="5"/>
  <c r="G16" i="13"/>
  <c r="H5" i="7"/>
  <c r="G13" i="27"/>
  <c r="G9" i="17"/>
  <c r="H13" i="20"/>
  <c r="G17" i="12"/>
  <c r="G11" i="22"/>
  <c r="H6" i="11"/>
  <c r="G20" i="19"/>
  <c r="G19" i="8"/>
  <c r="G5" i="29"/>
  <c r="H11" i="15"/>
  <c r="I20" i="19" l="1"/>
  <c r="J11" i="15"/>
  <c r="J6" i="11"/>
  <c r="I17" i="12"/>
  <c r="J9" i="35"/>
  <c r="H19" i="35"/>
  <c r="J4" i="35"/>
  <c r="I5" i="23"/>
  <c r="I16" i="13"/>
  <c r="J19" i="35" l="1"/>
</calcChain>
</file>

<file path=xl/sharedStrings.xml><?xml version="1.0" encoding="utf-8"?>
<sst xmlns="http://schemas.openxmlformats.org/spreadsheetml/2006/main" count="1012" uniqueCount="304">
  <si>
    <t>Nimetus</t>
  </si>
  <si>
    <t xml:space="preserve">Majandamiskulud </t>
  </si>
  <si>
    <t>Erisoodustused</t>
  </si>
  <si>
    <t>Kokku</t>
  </si>
  <si>
    <t xml:space="preserve">Erisoodustused </t>
  </si>
  <si>
    <t>Majandamiskulud</t>
  </si>
  <si>
    <t>Toetus</t>
  </si>
  <si>
    <t xml:space="preserve">Toetus </t>
  </si>
  <si>
    <t xml:space="preserve">Erisoodustused  </t>
  </si>
  <si>
    <t>Tööjõukulud</t>
  </si>
  <si>
    <t>Projekt (WBS)</t>
  </si>
  <si>
    <t>20SE000028</t>
  </si>
  <si>
    <t>KS100T0600</t>
  </si>
  <si>
    <t>Toetus (Grant)</t>
  </si>
  <si>
    <t>KS100T0610</t>
  </si>
  <si>
    <t>20SE000003</t>
  </si>
  <si>
    <t>Selgitus</t>
  </si>
  <si>
    <t>Investeeringud</t>
  </si>
  <si>
    <t>KS100S0000</t>
  </si>
  <si>
    <t>KS100T0000</t>
  </si>
  <si>
    <t>KS100S3500</t>
  </si>
  <si>
    <t>KS100S1000</t>
  </si>
  <si>
    <t>KS100S1100</t>
  </si>
  <si>
    <t>20SE000099</t>
  </si>
  <si>
    <t>KS10009999</t>
  </si>
  <si>
    <t>KS100T0300</t>
  </si>
  <si>
    <t>KS100S1300</t>
  </si>
  <si>
    <t>KS100S2000</t>
  </si>
  <si>
    <t>KS100S2200</t>
  </si>
  <si>
    <t>KS100T0100</t>
  </si>
  <si>
    <t>KS100T1500</t>
  </si>
  <si>
    <t>20SE100001</t>
  </si>
  <si>
    <t>KS100R1400</t>
  </si>
  <si>
    <t>S10-RAHVR-KULU</t>
  </si>
  <si>
    <t>KS100T0400</t>
  </si>
  <si>
    <t>KS100T0900</t>
  </si>
  <si>
    <t>KS100R1500</t>
  </si>
  <si>
    <t>S10-K-USK-MUUD</t>
  </si>
  <si>
    <t>S10-K-USK-EKN</t>
  </si>
  <si>
    <t>S10-K-USK-DIASP</t>
  </si>
  <si>
    <t>KS100T1000</t>
  </si>
  <si>
    <t>KS100T1700</t>
  </si>
  <si>
    <t>KS100S3600</t>
  </si>
  <si>
    <t>KS100T1200</t>
  </si>
  <si>
    <t>Kuluüksus</t>
  </si>
  <si>
    <t>Toetused</t>
  </si>
  <si>
    <t>KS10009997</t>
  </si>
  <si>
    <t>KS10009996</t>
  </si>
  <si>
    <t>S10-K-KYSK</t>
  </si>
  <si>
    <t>S10-RK3-IN-KY</t>
  </si>
  <si>
    <t>S10-RK3-TK-KY</t>
  </si>
  <si>
    <t>S10-STAK</t>
  </si>
  <si>
    <t>S10-RK3-IN-U</t>
  </si>
  <si>
    <t>S10-TÕLK</t>
  </si>
  <si>
    <t xml:space="preserve">Osakonna otsekulud </t>
  </si>
  <si>
    <t>Tsentraalsed kulud</t>
  </si>
  <si>
    <t>S10-KO-VEEB</t>
  </si>
  <si>
    <t>S10-KO-SIM-AASTAPAEV</t>
  </si>
  <si>
    <t>S10-KO-RIIK-VABARIIK</t>
  </si>
  <si>
    <t>S10-KO-SIM-VABATAHTL</t>
  </si>
  <si>
    <t>S10-KO-BRIIF</t>
  </si>
  <si>
    <t>S10-KO-LAPS</t>
  </si>
  <si>
    <t>S10-KO-MUU</t>
  </si>
  <si>
    <t>S10-KO-RIIK-KODANIK</t>
  </si>
  <si>
    <t>SIM veebi arendamine</t>
  </si>
  <si>
    <t>SIM trükised</t>
  </si>
  <si>
    <t xml:space="preserve">Aastalõpupeo kulud kokku </t>
  </si>
  <si>
    <t>Vabariigi aastapäeva kulud kokku</t>
  </si>
  <si>
    <t>Briifing projekti kulud kokku</t>
  </si>
  <si>
    <t>Projekti LAPSED kulud kokku</t>
  </si>
  <si>
    <t>Muud kommunikatsiooni projektid</t>
  </si>
  <si>
    <t>Kodanikupäev</t>
  </si>
  <si>
    <t>SPORT projekti kulud kokku</t>
  </si>
  <si>
    <t>TERVIS projekti kulud kokku</t>
  </si>
  <si>
    <t>Muu admin. kulu (kaastundeavaldused)</t>
  </si>
  <si>
    <t>S10-SPORT</t>
  </si>
  <si>
    <t>S10-TERVIS</t>
  </si>
  <si>
    <t>S10-KAAST</t>
  </si>
  <si>
    <t>Õppetoetus (Eenpalu)</t>
  </si>
  <si>
    <t>S10-EENPALU</t>
  </si>
  <si>
    <t>STAK programmi kulud</t>
  </si>
  <si>
    <t>S10-RK3-TK-U</t>
  </si>
  <si>
    <t>Maamaksud</t>
  </si>
  <si>
    <t>S10-TRYK-RAAMAT</t>
  </si>
  <si>
    <t>1S10-TA</t>
  </si>
  <si>
    <t>S10-TA-VVO</t>
  </si>
  <si>
    <t>Tegevusala</t>
  </si>
  <si>
    <t>03100</t>
  </si>
  <si>
    <t>Varjupaiga-, rände ja integratsioonifond tehniline abi</t>
  </si>
  <si>
    <t>Sisejulgeolekufondi välispiiride ja viisade rahastamisvahend tehniline abi</t>
  </si>
  <si>
    <t>Sisejulgeolekufondi politseikoostöö ja kriisiohje rahastamisvahend tehniline abi</t>
  </si>
  <si>
    <t>03600</t>
  </si>
  <si>
    <t>08400</t>
  </si>
  <si>
    <t>01600</t>
  </si>
  <si>
    <t>S10-KO-TRYKIS-PERIOD</t>
  </si>
  <si>
    <t>S10-JK-ESINDUS</t>
  </si>
  <si>
    <t>S10-PERSONAL</t>
  </si>
  <si>
    <t>Personaliga seotud tegevused</t>
  </si>
  <si>
    <t>S10-KOOL</t>
  </si>
  <si>
    <t>Tegevuskulud</t>
  </si>
  <si>
    <t>S10-ELVO-EKTL</t>
  </si>
  <si>
    <t>1S10-SF-RISK</t>
  </si>
  <si>
    <t>9S10-KYSK-KE</t>
  </si>
  <si>
    <t>Tegevus-ala</t>
  </si>
  <si>
    <t>Eelarve liik ja objekt</t>
  </si>
  <si>
    <t>Eelarve-konto</t>
  </si>
  <si>
    <t>S10-DHS-HALDUS</t>
  </si>
  <si>
    <t>S10-KIN-KOR</t>
  </si>
  <si>
    <t>S10-RKAS-UUR</t>
  </si>
  <si>
    <t>S10-KO-MEEDIA</t>
  </si>
  <si>
    <t>Meediamonitoringu teenus</t>
  </si>
  <si>
    <t>S10-K-STRAT</t>
  </si>
  <si>
    <t xml:space="preserve">Koolitusprojekti kulud kokku </t>
  </si>
  <si>
    <t xml:space="preserve">Struktuuritoetuse horisontaalne tehniline abi. </t>
  </si>
  <si>
    <t>KS100R1000</t>
  </si>
  <si>
    <t>S10-RES-MAJ-KAN</t>
  </si>
  <si>
    <t>S10-KEELEOPE</t>
  </si>
  <si>
    <t>S10-IN-ABIS</t>
  </si>
  <si>
    <t>Tegevustoetus</t>
  </si>
  <si>
    <t>S10-RES-MAJ-SM</t>
  </si>
  <si>
    <t>Siseminister ja ministri nõunikud, abi</t>
  </si>
  <si>
    <t>Inveestreeringud</t>
  </si>
  <si>
    <t>9S10-AMIF-TA</t>
  </si>
  <si>
    <t>9S10-ISF-B-TA</t>
  </si>
  <si>
    <t>9S10-ISF-P-TA</t>
  </si>
  <si>
    <t>KS100R1700</t>
  </si>
  <si>
    <t>Kantsler, ministeeriumi nõunikud, sekretär, abi</t>
  </si>
  <si>
    <t>KS100S2500</t>
  </si>
  <si>
    <t>Osakonna otsekulud</t>
  </si>
  <si>
    <t xml:space="preserve">Meede 2.7 "Noorte tööhõivevalmiduse toetamine ning vaesuse mõju vähendamine noorsootöö teenuste kättesaadavuse kaudu". </t>
  </si>
  <si>
    <t>10SE100002</t>
  </si>
  <si>
    <t>Toetused erakondadele.</t>
  </si>
  <si>
    <t>S10-IN-RS</t>
  </si>
  <si>
    <t>20IN002000</t>
  </si>
  <si>
    <t>S10-KO-SIM-STARTJOUL</t>
  </si>
  <si>
    <t>S10-RRF</t>
  </si>
  <si>
    <t>S10-TEADUS</t>
  </si>
  <si>
    <t>S10-ARHIIV</t>
  </si>
  <si>
    <t>S9SAM-SI21-08311</t>
  </si>
  <si>
    <t>S9SBM-SI21-08211</t>
  </si>
  <si>
    <t>S9SIS-SI21-08111</t>
  </si>
  <si>
    <t xml:space="preserve">Erialadiplomaadid Brüsselis </t>
  </si>
  <si>
    <t xml:space="preserve">Kantsler, ministeeriumi nõunikud, sekretär, abi </t>
  </si>
  <si>
    <t>EL finantsprogramm  Kodanike Euroopa kaasfinantseerimine.</t>
  </si>
  <si>
    <r>
      <t>Osakonna otsekulud</t>
    </r>
    <r>
      <rPr>
        <sz val="10"/>
        <color rgb="FFFF0000"/>
        <rFont val="Calibri"/>
        <family val="2"/>
        <charset val="186"/>
        <scheme val="minor"/>
      </rPr>
      <t xml:space="preserve"> </t>
    </r>
  </si>
  <si>
    <t xml:space="preserve">Korralise remondi kulud </t>
  </si>
  <si>
    <t xml:space="preserve">otsekulud (esinduskulud) </t>
  </si>
  <si>
    <t>9S10-RR20-03123RRF</t>
  </si>
  <si>
    <t>Aasta alguse üritus</t>
  </si>
  <si>
    <t>S10-KO-SIM-STARTJAANI</t>
  </si>
  <si>
    <t>S10-JUHT</t>
  </si>
  <si>
    <t>Erinevate tasemete juhtidele suunatud arendusprogrammid.</t>
  </si>
  <si>
    <t>JUHT projekti kulud kokku</t>
  </si>
  <si>
    <t>S10-VALIM</t>
  </si>
  <si>
    <t>S10-KO-SIM-SKAPARIM</t>
  </si>
  <si>
    <t xml:space="preserve">20SE000060 </t>
  </si>
  <si>
    <t>S10-KRIIS-KULU-KOM</t>
  </si>
  <si>
    <t>S10-KRIIS-TOO</t>
  </si>
  <si>
    <t>S10-IN-NARVA-REN</t>
  </si>
  <si>
    <t>1S10-RF14-12311RAHV2</t>
  </si>
  <si>
    <t xml:space="preserve">Taaste- ja vastupidavusrahastu (RRF) planeerimise ja rakendamisega kaasnevad horisontaalsed administreerimiskulud. </t>
  </si>
  <si>
    <t>40IN002000</t>
  </si>
  <si>
    <t>1S10-RF14-12321-ANDME</t>
  </si>
  <si>
    <t xml:space="preserve">Andmelao teostus I etapp (SF vahendid).  </t>
  </si>
  <si>
    <t>Uurimis- ja arendustööd</t>
  </si>
  <si>
    <t xml:space="preserve">Eesti Kirikute Nõukogu tegevuse toetamine. </t>
  </si>
  <si>
    <t>S10-OHT</t>
  </si>
  <si>
    <t>Projekti Suvepiknik kulud kokku</t>
  </si>
  <si>
    <t>Eelarve 2023</t>
  </si>
  <si>
    <t>20IN000099</t>
  </si>
  <si>
    <t>S10-ELVO-RAHVUSV</t>
  </si>
  <si>
    <t xml:space="preserve">Eesti-Ukraina koostöö ning SIM valitsemisala asutuste tegevus Eesti kaitsetööstusettevõtete ekspordi toetamisel. </t>
  </si>
  <si>
    <t>S10-KO-SUVEPAEV</t>
  </si>
  <si>
    <t>otsekulud (erisoodustusmaksudega maksustatavad kulud)</t>
  </si>
  <si>
    <t>S10-ABIS-LIIKMEM</t>
  </si>
  <si>
    <t xml:space="preserve">Biomeetria instituudi liikemaks (ABIS) </t>
  </si>
  <si>
    <t xml:space="preserve">Projekt (WBS)/toetus (grant) </t>
  </si>
  <si>
    <t>1S10-RF14-12321MENET</t>
  </si>
  <si>
    <t xml:space="preserve">Rahvastikuregistri teenuste menetlusahela tehnoloogilise lahenduse analüüs </t>
  </si>
  <si>
    <t>Rahvastikuregistri e-teenuste arend kodanikule II etapp, Otsus 11.4-21/0038</t>
  </si>
  <si>
    <t>Kriminaaltulu arestimise ja konfiskeerimise võimekuse kasvatamiseks väliseksperdi poolt läbiviidava treeninguga seotud kulude katmine</t>
  </si>
  <si>
    <t>S10-TREENING</t>
  </si>
  <si>
    <t>S10-IN-valala-RES-SIM</t>
  </si>
  <si>
    <t>S10-K-VABATAHTLIK</t>
  </si>
  <si>
    <t>S10-K-STRAT-UUS</t>
  </si>
  <si>
    <t>S10-K-INNO</t>
  </si>
  <si>
    <t>Eestikeelsete jumalateenistuste läbiviimiseks eestlaste kogudustes välismaal.</t>
  </si>
  <si>
    <t>S10-IN-valala-RES-RKAS</t>
  </si>
  <si>
    <t xml:space="preserve">6S10-SH00-01132 / 6S10-SH00-01312TA </t>
  </si>
  <si>
    <t>41/32</t>
  </si>
  <si>
    <t>Ennetav ja turvaline elukeskkond</t>
  </si>
  <si>
    <t>Kodanikuühiskonna mõju suurendamine
ja arengu toetamine</t>
  </si>
  <si>
    <t>Muudatus</t>
  </si>
  <si>
    <t>20SE000080</t>
  </si>
  <si>
    <t>S10-KRIIS-TOET-KY</t>
  </si>
  <si>
    <t>S10-CREVEX-MAJ</t>
  </si>
  <si>
    <t>20IN005000</t>
  </si>
  <si>
    <t>S10-IN-valala-RES-RK</t>
  </si>
  <si>
    <t>S10-IN-valala-RES-Ränne</t>
  </si>
  <si>
    <t>S10-IN-valala-RES-KRIT</t>
  </si>
  <si>
    <t>S10-IN-valala-RES-IT</t>
  </si>
  <si>
    <t>S10-IN-valala-RES-KIN</t>
  </si>
  <si>
    <t>S10-IN-valala-RES-KEEL</t>
  </si>
  <si>
    <t>S10-IN-valala-RES-MUU</t>
  </si>
  <si>
    <t>S10-SF-RISK3, 
S10-SF-RISK5</t>
  </si>
  <si>
    <t xml:space="preserve">20SE000080 </t>
  </si>
  <si>
    <t>S10-MENETLUS-KULU</t>
  </si>
  <si>
    <t>20SR100160</t>
  </si>
  <si>
    <t>S10-IN-ETEENUS</t>
  </si>
  <si>
    <t>S10-VABATAHT-AREND</t>
  </si>
  <si>
    <t>S10-KRIIS-KULU-YLD</t>
  </si>
  <si>
    <t xml:space="preserve">RK kolmandal lugemisel saadud investeeringutoetused. </t>
  </si>
  <si>
    <t>RK kolmandal lugemisel saadud tegevustoetused.</t>
  </si>
  <si>
    <t>S1SCF-KI21-02332</t>
  </si>
  <si>
    <t>S1SSF-RT21-04762</t>
  </si>
  <si>
    <t>S1SSF-RT21-04772</t>
  </si>
  <si>
    <t>1S10-RF14-12321-0798</t>
  </si>
  <si>
    <t>S10-EITS</t>
  </si>
  <si>
    <t>S10-K-KODAR</t>
  </si>
  <si>
    <t>20SR100004</t>
  </si>
  <si>
    <t>2022.a lisaeelarvega eraldatud vahendid.</t>
  </si>
  <si>
    <t xml:space="preserve">Riigikogu kolmandal lugemisel saadud investeeringutoetused. </t>
  </si>
  <si>
    <t>Riigikogu kolmandal lugemisel saadud tegevustoetused.</t>
  </si>
  <si>
    <t>SKA parimate õppurite tunnustamine</t>
  </si>
  <si>
    <t>SiM sügisseminar</t>
  </si>
  <si>
    <t>Arvamusfestivalil osalemine</t>
  </si>
  <si>
    <t>S10-KO-SIM-ARVAMFEST</t>
  </si>
  <si>
    <t>SIM valitsemisala reservist (RHO eelarve) suunati vahendid arvamusfestivalil osalemiseks.</t>
  </si>
  <si>
    <t xml:space="preserve">Eelarves on 5 000 eurot püsikulud serverihalduse eest RMITile. Ühekordsed tegevused aastal 2023 on: 1. välisveebi sisuinventuuri ja sisukorrastus; 2. Vajalike tõlgete tellimine sisule, mida peaks esitlema ka inglise (vähem ka vene) keeles; 3. Materjali sisestus kodulehele, vajadusel uute struktuuripuude ja lehtede loomine. Eesmärk on 2022.aastal uuele platvormile viidud välisveeb korrastada ning tagada nõuetekohase sisu ülevalolek ja leitavus kasutajale; 1 000 eurot on siseportaali üleviimise ja lansseringu kulud (üleminek uuele platvormile). </t>
  </si>
  <si>
    <t xml:space="preserve">ABIS projekti eelarvest makstavad tööjõukulud. </t>
  </si>
  <si>
    <t>S10-STEB</t>
  </si>
  <si>
    <t xml:space="preserve">Stebby </t>
  </si>
  <si>
    <t>STEBBY projekti kulud kokku</t>
  </si>
  <si>
    <t>Rahvusvaheline Migratsiooniorganisatsioon (IOM) liikmemaks.</t>
  </si>
  <si>
    <t>Siseturvalisuse vabatahtlike kaasamise teenuse analüüsi projekti omafinantseering.</t>
  </si>
  <si>
    <t xml:space="preserve">Siseturvalisuse vabatahtlike teenuse analüüs (2014-2020.12.03.21-0899). </t>
  </si>
  <si>
    <t>VV reservist eraldatud "Küberturbe tagamine" (EITS) projekt.</t>
  </si>
  <si>
    <t>20SR100135</t>
  </si>
  <si>
    <t xml:space="preserve">VV sihtotstarbelisest reservist eraldatud Narva Aleksandri kiriku projekteerimistööde ja erakorralise remondiga seotud tegevusteks.  </t>
  </si>
  <si>
    <t>S10-PARING</t>
  </si>
  <si>
    <t xml:space="preserve">RKAS sh SIM Lai ja Pikk tn, Rakvere, Paide ja Võru üürikulud.  </t>
  </si>
  <si>
    <t>Rändemenetlus reserv.</t>
  </si>
  <si>
    <t xml:space="preserve">Päästevõimekuse suurendamine. </t>
  </si>
  <si>
    <t xml:space="preserve">Varjupaiga-, rände ja integratsioonifond 2021-2027. </t>
  </si>
  <si>
    <t xml:space="preserve">Piirihalduse ja viisapoliitika rahastu 2021-2027. </t>
  </si>
  <si>
    <t>Sisejulgeolekufond 2021-2027.</t>
  </si>
  <si>
    <t xml:space="preserve">Rahvusvahelise personalipoliitika elluviimine sh a) Erasmus programm 1000 eurot; b) SIM Brüsseli praktikaprogamm 6000 eurot. Projekti kulud on tekkinud planeeritust suuremas mahus, ELVO projektide sisemise muudatuse kaudu suunatakse vahendid ümber. </t>
  </si>
  <si>
    <t xml:space="preserve">SIM jaotamata majandamiskulude reserv. Reservi muudatused: 1. -20  000 eurot RHO SIM lähetuskulude eelarvesse ning 1 448 eurot taksokulude eelarvesse tekkinud kulude katteks;  2. 5 000 eurot IVHO tsentraalsete erisoodustuste eelarvesse aastalõpu tegelike kulude prognoosist lähtuvalt; 3. 4 400 eurot suunatakse ministri jaotamata reservist SIM majandamiskulude reservi.    </t>
  </si>
  <si>
    <t xml:space="preserve">Strateegilised partnerid KODAR programmi raames. </t>
  </si>
  <si>
    <t xml:space="preserve">Kodanikuühiskonna Sihtkapital SA (KÜSK) toetus. </t>
  </si>
  <si>
    <t xml:space="preserve">Eesti keele keeleõppe korraldamine välismaalastele. </t>
  </si>
  <si>
    <t xml:space="preserve">RES 2023-2026 VV otsusega saadud investeeringud, kogukondliku arengu toetamise programmi tegevus. </t>
  </si>
  <si>
    <t xml:space="preserve">Vabatahtluse tunnustamise jm kodanikuühiskonna valdkonna sündmuste korraldamise projektide sisemise muudatuse kaudu suunatakse vahendid ümber. </t>
  </si>
  <si>
    <t xml:space="preserve">Vabatahtluse tunnustamine. Vabatahtluse tunnustamise jm kodanikuühiskonna valdkonna sündmuste korraldamise projektide sisemise muudatuse kaudu suunatakse vahendid ümber. </t>
  </si>
  <si>
    <t xml:space="preserve">SIMi ühisürituste korraldamise projektide sisemise muudatuse kaudu suunatakse vahendid ümber. </t>
  </si>
  <si>
    <t xml:space="preserve">SIM väärtuste seminari ja väärtuste päeva korraladmine. SIMi ühisürituste korraldamise projektide sisemise muudatuse kaudu suunatakse vahendid ümber. </t>
  </si>
  <si>
    <t>S10-KO projekti sisemised muudatused.</t>
  </si>
  <si>
    <t>Kriisideks valmisoleku tugevdamisega seotud kommunikatsioonikulude eelarvest suunatakse vahendid kriisideks valmisoleku tugevdamisega seotud üldiste kulude eelarvesse (IVHO).</t>
  </si>
  <si>
    <t>SKA parimate õppurite tunnustamise ürituse kulud.</t>
  </si>
  <si>
    <t>Tõlketeenus</t>
  </si>
  <si>
    <t>Ministri ja  kantsleri välisriikide külaliste vastuvõtu/esinduskulud</t>
  </si>
  <si>
    <t>IT Agentuuri töötajate käibemaksu kulu hüvitised (arvestuslik)</t>
  </si>
  <si>
    <t>Kogukonnakeskse lähenemisviisi strateegilised partnerid.</t>
  </si>
  <si>
    <t>Innovatsioonifond</t>
  </si>
  <si>
    <t>Eesti-Šveitsi koostööprogramm</t>
  </si>
  <si>
    <t xml:space="preserve">Osakonna otsekulud  </t>
  </si>
  <si>
    <t>SIM aastapäeva üritus</t>
  </si>
  <si>
    <t>Perioodilised väljaanded</t>
  </si>
  <si>
    <t>Vabatahtlike tunnustamise ürituse korraldamine.</t>
  </si>
  <si>
    <t xml:space="preserve">SIM üldised tööjõukulud sh osakondade erisoodustuse maksud aasta kulu on 74 831 eurot. Eelarve muudatused:  9 000 eurot suunatakse ministri jaotamata reservist SIM palgafondi eelarvesse. </t>
  </si>
  <si>
    <t>Kriisideks valmisoleku tugevdamisega seotud tööjõukulude eelarvest suunatakse vahendid kriisideks valmisoleku tugevdamisega seotud üldiste kulude eelarvesse (IVHO).</t>
  </si>
  <si>
    <t xml:space="preserve">SIM osalemine riigiametnike sporditurniiridel. </t>
  </si>
  <si>
    <t>Tervisekontrollid, prillid, terviseedendamise üritused.</t>
  </si>
  <si>
    <t>Ohuteavitussüsteemi loomise (äritellimuse) ja teenuse juhtimise kulud. 6 498,63 eurot suunati HK eelarvesse ohuteavituse SMS-ide kulude kompenseerimiseks.</t>
  </si>
  <si>
    <t xml:space="preserve">SIM lähetuskulude eelarve, SIM taksoteenuse eelarve. Kantsleri eelarvest SIM jaotamata majandamiskulude reservist suunatakse 20  000 eurot SIM lähetuskulude ning 1 448 eurot taksokulude eelarvesse tekkinud kulude katteks. </t>
  </si>
  <si>
    <t>valitsemisala IKT reserv.</t>
  </si>
  <si>
    <t xml:space="preserve">Valitsemisala kinnisvara reserv.  </t>
  </si>
  <si>
    <t>Valitsemisala muude investeeringute reserv.</t>
  </si>
  <si>
    <t>Valimiste korraldamine.</t>
  </si>
  <si>
    <t>Rahvastikuregistri teenuste menetlusahela tehnoloogilise lahenduse analüüsi omafinantseerimine.</t>
  </si>
  <si>
    <t>Rahvastikuregistri e-teenuste arend kodanikule II etapi omafinantseerimine.</t>
  </si>
  <si>
    <t>Rahvastikuregistri toimingud.</t>
  </si>
  <si>
    <t>RRF-i vahendid, sündmusteenus.</t>
  </si>
  <si>
    <t>S10-CREVEX-TOO</t>
  </si>
  <si>
    <t>Laiapindne riigikaitse reservi muudatused: 1. 116 529 eurot on RHO eelarves olevate reservide sisemised ümberpaigutamised; 2. 18 153 eurot on CREVEX õppuse SIM tegevuskulude eelarve muudatused, reservist suunatakse PPO S10-CREVEX-TOO projekti 17 035 eurot ning SKVO S10-CREVEX-KULU projekti 1 118 eurot.</t>
  </si>
  <si>
    <t>CREVEX õppuse SIM tegevuskulude eelarve muudatused, RHO eelarvest valitsemisala reservist suunatakse PPO S10-CREVEX-TOO projekti 17 035 eurot ning SKVO S10-CREVEX-KULU projekti 1 118 eurot.</t>
  </si>
  <si>
    <t>CREVEXi kommunikatsiooni- ja turunduskulude eelarve. CREVEX õppuse SIM tegevuskulude eelarve muudatused, RHO eelarvest valitsemisala reservist suunatakse PPO S10-CREVEX-TOO projekti 17 035 eurot ning SKVO S10-CREVEX-KULU projekti 1 118 eurot.</t>
  </si>
  <si>
    <t xml:space="preserve">Siseministri reserv. 9 000 eurot suunatakse ministri jaotamata reservist SIM palgafondi eelarvesse (PPO), 4 400 eurot suunatakse SIM jaotamata majandamiskulude reservi (kantsleri eelarve) ning 5 440 eurot suunatakse siseministri erisoodustuste eelarvesse üürikulude hüvitiste kulude katteks. </t>
  </si>
  <si>
    <t>S10-PLANPRO</t>
  </si>
  <si>
    <t>Teadus-, arendus- ja innovatsioontegevus. Eelarve mudatused: 1. PÄA eelarvesse 66 000 eurot "Liikuvusandmete kasutamine päästeteenuse osutamise, evakuatsiooni planeerimise ja ohtlike ettevõtete riskianalüüsi valdkonnas" projekti; 2.  PÄA eelarvesse 2 400 eurot "Plahvatusohtlike sõjajäänukite võimalike asukohtade kaardistamine“ uuringu läbiviimiseks; 3. 39 500 eurot PPA eelarvesse uuringu „Narkootiliste ainete programmi „Puhas Tulevik“ mõju-uuring“ kuludeks.  Uuring läks algselt planeeritust kallimaks; 4.  67 032 eurot PÄA eelarvesse uuringu „Päästeteenuse vajaduste prognoosimudel: asjakohaste väliskeskkonna pikaajaliste suundumuste kaardistamine, nende prognoos ning selle põhjal tulevikuvaate esitamine teenuse osutamisele (sh võrgustiku paiknemisele).“ läbiviimiseks.</t>
  </si>
  <si>
    <t>SMITi eelarvest suunatakse SIM eelarvesse PLANPRO planeerimise süsteemi arendamiseks 9 467 eurot.</t>
  </si>
  <si>
    <t xml:space="preserve">Usuliste ühenduste tegevuse toetamine. </t>
  </si>
  <si>
    <t xml:space="preserve">Juriidiline teenus ja kohtukulud. </t>
  </si>
  <si>
    <t>Tsentraalsed kulud. 1. 5 000 eurot suunati SIM jaotamata majandamiskulude reservist (kantsleri eelarve) IVHO tsentraalstete kulude erisoodustuste eelarvesse aastalõpu tegelike kulude prognoosist lähtuvalt; 2. 5 252 eurot suunati IVHO tsentraalstete kulude eelarvesse IVHO püsiva iseloomuga projektide eelarvetest IT kuludeks, side-, posti- ja sõidukite ülalpidamise kuludeks.</t>
  </si>
  <si>
    <t>Valitsemisala asutuste jaotamata RKAS eelarvest suunati 53 300 eurot HK RKASi üürikulude eelarvesse.</t>
  </si>
  <si>
    <t>Kriisideks valmisoleku tugevdamisega seotud majandamiskulud. Kriisideks valmisoleku tugevdamisega seotud kommunikatsioonikulude eelarvest (KO)  930 eurot ning 32 eurot kriisideks valmisoleku tugevdamisega seotud tööjõukulude eelarvest (PPO) suunatakse vahendid kriisideks valmisoleku tugevdamisega seotud üldiste kulude eelarvesse (IVHO).</t>
  </si>
  <si>
    <t>RKAS poolt läbiviidav üüripäring.</t>
  </si>
  <si>
    <t>121 000 eurot 2022.a LEA kriisivajadusteks eraldatud investeeringud suunati SKA eelarvesse.</t>
  </si>
  <si>
    <t>Trükised (raamatud).</t>
  </si>
  <si>
    <t>Arhiivi korrastamisega seotud kulud.  6 000 eurot suunati IVHO S10-KIN-KOR projekti tekkinud kulude katteks ning tsentraalstete kulude eelarvesse IT kuludeks, side-, posti- ja sõidukite ülalpidamise kuludeks.</t>
  </si>
  <si>
    <t>Päästeamet tagastab SIMile varem eraldatud toetuse ülejäägi 1 697 eurot. 133 302 eurot suunatakse SIM valitsemisala reservist PPA eelarvesse. 116 529 eurot on RHO eelarves olevate reservide sisemised ümberpaigutamised.</t>
  </si>
  <si>
    <t>Grant</t>
  </si>
  <si>
    <t>9S10-MU00-UCPM</t>
  </si>
  <si>
    <t>Avalikud hoiatusteated eelistatud keeles. Avatud on  sildfinantseerimine.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</si>
</sst>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quot;kr&quot;_-;\-* #,##0.00\ &quot;kr&quot;_-;_-* &quot;-&quot;??\ &quot;kr&quot;_-;_-@_-"/>
    <numFmt numFmtId="165" formatCode="_-* #,##0.00\ _k_r_-;\-* #,##0.00\ _k_r_-;_-* &quot;-&quot;??\ _k_r_-;_-@_-"/>
    <numFmt numFmtId="166" formatCode="_-* #,##0\ &quot;BF&quot;_-;\-* #,##0\ &quot;BF&quot;_-;_-* &quot;-&quot;\ &quot;BF&quot;_-;_-@_-"/>
    <numFmt numFmtId="167" formatCode="_-* #,##0\ _B_F_-;\-* #,##0\ _B_F_-;_-* &quot;-&quot;\ _B_F_-;_-@_-"/>
    <numFmt numFmtId="168" formatCode="_-* #,##0.00\ &quot;BF&quot;_-;\-* #,##0.00\ &quot;BF&quot;_-;_-* &quot;-&quot;??\ &quot;BF&quot;_-;_-@_-"/>
    <numFmt numFmtId="169" formatCode="_-* #,##0.00\ _B_F_-;\-* #,##0.00\ _B_F_-;_-* &quot;-&quot;??\ _B_F_-;_-@_-"/>
    <numFmt numFmtId="170" formatCode="#,##0."/>
    <numFmt numFmtId="171" formatCode="&quot;$&quot;#."/>
    <numFmt numFmtId="172" formatCode="_(* #,##0.00_);_(* \(#,##0.00\);_(* \-??_);_(@_)"/>
    <numFmt numFmtId="173" formatCode="#.00"/>
    <numFmt numFmtId="174" formatCode="###\ ###\ ###\ ##0"/>
  </numFmts>
  <fonts count="37">
    <font>
      <sz val="11"/>
      <color theme="1"/>
      <name val="Calibri"/>
      <family val="2"/>
      <charset val="186"/>
      <scheme val="minor"/>
    </font>
    <font>
      <sz val="10"/>
      <color theme="1"/>
      <name val="Calibri"/>
      <family val="2"/>
      <charset val="186"/>
      <scheme val="minor"/>
    </font>
    <font>
      <sz val="11"/>
      <color theme="1"/>
      <name val="Calibri"/>
      <family val="2"/>
      <charset val="186"/>
      <scheme val="minor"/>
    </font>
    <font>
      <sz val="10"/>
      <name val="Arial"/>
      <family val="2"/>
      <charset val="186"/>
    </font>
    <font>
      <sz val="10"/>
      <color theme="1"/>
      <name val="Arial"/>
      <family val="2"/>
      <charset val="186"/>
    </font>
    <font>
      <sz val="11"/>
      <color theme="1"/>
      <name val="Calibri"/>
      <family val="2"/>
      <scheme val="minor"/>
    </font>
    <font>
      <sz val="11"/>
      <color indexed="8"/>
      <name val="Calibri"/>
      <family val="2"/>
      <charset val="186"/>
    </font>
    <font>
      <sz val="11"/>
      <color indexed="9"/>
      <name val="Calibri"/>
      <family val="2"/>
      <charset val="186"/>
    </font>
    <font>
      <b/>
      <sz val="11"/>
      <color indexed="52"/>
      <name val="Calibri"/>
      <family val="2"/>
      <charset val="186"/>
    </font>
    <font>
      <sz val="11"/>
      <color indexed="20"/>
      <name val="Calibri"/>
      <family val="2"/>
      <charset val="186"/>
    </font>
    <font>
      <sz val="11"/>
      <color indexed="17"/>
      <name val="Calibri"/>
      <family val="2"/>
      <charset val="186"/>
    </font>
    <font>
      <sz val="11"/>
      <color indexed="10"/>
      <name val="Calibri"/>
      <family val="2"/>
      <charset val="186"/>
    </font>
    <font>
      <b/>
      <sz val="11"/>
      <color indexed="8"/>
      <name val="Calibri"/>
      <family val="2"/>
      <charset val="186"/>
    </font>
    <font>
      <b/>
      <sz val="11"/>
      <color indexed="9"/>
      <name val="Calibri"/>
      <family val="2"/>
      <charset val="186"/>
    </font>
    <font>
      <sz val="11"/>
      <color indexed="52"/>
      <name val="Calibri"/>
      <family val="2"/>
      <charset val="186"/>
    </font>
    <font>
      <sz val="11"/>
      <color indexed="60"/>
      <name val="Calibri"/>
      <family val="2"/>
      <charset val="186"/>
    </font>
    <font>
      <b/>
      <sz val="18"/>
      <color indexed="56"/>
      <name val="Cambria"/>
      <family val="2"/>
      <charset val="186"/>
    </font>
    <font>
      <b/>
      <sz val="15"/>
      <color indexed="56"/>
      <name val="Calibri"/>
      <family val="2"/>
      <charset val="186"/>
    </font>
    <font>
      <b/>
      <sz val="13"/>
      <color indexed="56"/>
      <name val="Calibri"/>
      <family val="2"/>
      <charset val="186"/>
    </font>
    <font>
      <b/>
      <sz val="11"/>
      <color indexed="56"/>
      <name val="Calibri"/>
      <family val="2"/>
      <charset val="186"/>
    </font>
    <font>
      <i/>
      <sz val="11"/>
      <color indexed="23"/>
      <name val="Calibri"/>
      <family val="2"/>
      <charset val="186"/>
    </font>
    <font>
      <sz val="11"/>
      <color indexed="62"/>
      <name val="Calibri"/>
      <family val="2"/>
      <charset val="186"/>
    </font>
    <font>
      <b/>
      <sz val="11"/>
      <color indexed="63"/>
      <name val="Calibri"/>
      <family val="2"/>
      <charset val="186"/>
    </font>
    <font>
      <sz val="11"/>
      <color indexed="8"/>
      <name val="Calibri"/>
      <family val="2"/>
    </font>
    <font>
      <sz val="10"/>
      <name val="Arial"/>
      <family val="2"/>
    </font>
    <font>
      <sz val="10"/>
      <name val="Times New Roman"/>
      <family val="1"/>
      <charset val="186"/>
    </font>
    <font>
      <sz val="10"/>
      <name val="Times New Roman"/>
      <family val="1"/>
    </font>
    <font>
      <sz val="8"/>
      <name val="Geneva"/>
    </font>
    <font>
      <u/>
      <sz val="11"/>
      <color theme="10"/>
      <name val="Calibri"/>
      <family val="2"/>
      <charset val="186"/>
    </font>
    <font>
      <sz val="11"/>
      <color rgb="FF000000"/>
      <name val="Calibri"/>
      <family val="2"/>
      <charset val="186"/>
    </font>
    <font>
      <sz val="10"/>
      <name val="Arial"/>
      <family val="2"/>
      <charset val="186"/>
    </font>
    <font>
      <sz val="10"/>
      <name val="Calibri"/>
      <family val="2"/>
      <charset val="186"/>
      <scheme val="minor"/>
    </font>
    <font>
      <b/>
      <sz val="10"/>
      <color theme="1"/>
      <name val="Calibri"/>
      <family val="2"/>
      <charset val="186"/>
      <scheme val="minor"/>
    </font>
    <font>
      <b/>
      <sz val="10"/>
      <name val="Calibri"/>
      <family val="2"/>
      <charset val="186"/>
      <scheme val="minor"/>
    </font>
    <font>
      <sz val="10"/>
      <color theme="1"/>
      <name val="Symbol"/>
      <family val="1"/>
      <charset val="2"/>
    </font>
    <font>
      <sz val="10"/>
      <color rgb="FFFF0000"/>
      <name val="Calibri"/>
      <family val="2"/>
      <charset val="186"/>
      <scheme val="minor"/>
    </font>
    <font>
      <sz val="10"/>
      <name val="Arial Narrow"/>
      <family val="2"/>
      <charset val="186"/>
    </font>
  </fonts>
  <fills count="4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31"/>
        <bgColor indexed="22"/>
      </patternFill>
    </fill>
    <fill>
      <patternFill patternType="solid">
        <fgColor indexed="45"/>
      </patternFill>
    </fill>
    <fill>
      <patternFill patternType="solid">
        <fgColor indexed="45"/>
        <bgColor indexed="29"/>
      </patternFill>
    </fill>
    <fill>
      <patternFill patternType="solid">
        <fgColor indexed="42"/>
      </patternFill>
    </fill>
    <fill>
      <patternFill patternType="solid">
        <fgColor indexed="42"/>
        <bgColor indexed="27"/>
      </patternFill>
    </fill>
    <fill>
      <patternFill patternType="solid">
        <fgColor indexed="46"/>
      </patternFill>
    </fill>
    <fill>
      <patternFill patternType="solid">
        <fgColor indexed="46"/>
        <bgColor indexed="24"/>
      </patternFill>
    </fill>
    <fill>
      <patternFill patternType="solid">
        <fgColor indexed="27"/>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patternFill>
    </fill>
    <fill>
      <patternFill patternType="solid">
        <fgColor indexed="44"/>
        <bgColor indexed="31"/>
      </patternFill>
    </fill>
    <fill>
      <patternFill patternType="solid">
        <fgColor indexed="29"/>
      </patternFill>
    </fill>
    <fill>
      <patternFill patternType="solid">
        <fgColor indexed="29"/>
        <bgColor indexed="45"/>
      </patternFill>
    </fill>
    <fill>
      <patternFill patternType="solid">
        <fgColor indexed="11"/>
      </patternFill>
    </fill>
    <fill>
      <patternFill patternType="solid">
        <fgColor indexed="11"/>
        <bgColor indexed="49"/>
      </patternFill>
    </fill>
    <fill>
      <patternFill patternType="solid">
        <fgColor indexed="51"/>
      </patternFill>
    </fill>
    <fill>
      <patternFill patternType="solid">
        <fgColor indexed="51"/>
        <bgColor indexed="13"/>
      </patternFill>
    </fill>
    <fill>
      <patternFill patternType="solid">
        <fgColor indexed="30"/>
      </patternFill>
    </fill>
    <fill>
      <patternFill patternType="solid">
        <fgColor indexed="30"/>
        <bgColor indexed="21"/>
      </patternFill>
    </fill>
    <fill>
      <patternFill patternType="solid">
        <fgColor indexed="36"/>
      </patternFill>
    </fill>
    <fill>
      <patternFill patternType="solid">
        <fgColor indexed="20"/>
        <bgColor indexed="36"/>
      </patternFill>
    </fill>
    <fill>
      <patternFill patternType="solid">
        <fgColor indexed="49"/>
      </patternFill>
    </fill>
    <fill>
      <patternFill patternType="solid">
        <fgColor indexed="49"/>
        <bgColor indexed="40"/>
      </patternFill>
    </fill>
    <fill>
      <patternFill patternType="solid">
        <fgColor indexed="52"/>
      </patternFill>
    </fill>
    <fill>
      <patternFill patternType="solid">
        <fgColor indexed="52"/>
        <bgColor indexed="51"/>
      </patternFill>
    </fill>
    <fill>
      <patternFill patternType="solid">
        <fgColor indexed="62"/>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patternFill>
    </fill>
    <fill>
      <patternFill patternType="solid">
        <fgColor indexed="57"/>
        <bgColor indexed="21"/>
      </patternFill>
    </fill>
    <fill>
      <patternFill patternType="solid">
        <fgColor indexed="53"/>
      </patternFill>
    </fill>
    <fill>
      <patternFill patternType="solid">
        <fgColor indexed="53"/>
        <bgColor indexed="52"/>
      </patternFill>
    </fill>
    <fill>
      <patternFill patternType="solid">
        <fgColor indexed="22"/>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26"/>
      </patternFill>
    </fill>
    <fill>
      <patternFill patternType="solid">
        <fgColor indexed="4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s>
  <cellStyleXfs count="733">
    <xf numFmtId="0" fontId="0" fillId="0" borderId="0"/>
    <xf numFmtId="0" fontId="3" fillId="0" borderId="0"/>
    <xf numFmtId="0" fontId="4" fillId="0" borderId="0"/>
    <xf numFmtId="0" fontId="2" fillId="0" borderId="0"/>
    <xf numFmtId="9" fontId="4" fillId="0" borderId="0" applyFont="0" applyFill="0" applyBorder="0" applyAlignment="0" applyProtection="0"/>
    <xf numFmtId="0" fontId="5"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0" fontId="3" fillId="0" borderId="0"/>
    <xf numFmtId="0" fontId="2" fillId="0" borderId="0"/>
    <xf numFmtId="0" fontId="6" fillId="4"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0" borderId="0" applyNumberFormat="0" applyBorder="0" applyAlignment="0" applyProtection="0"/>
    <xf numFmtId="0" fontId="6" fillId="1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5" borderId="0" applyNumberFormat="0" applyBorder="0" applyAlignment="0" applyProtection="0"/>
    <xf numFmtId="0" fontId="6" fillId="22" borderId="0" applyNumberFormat="0" applyBorder="0" applyAlignment="0" applyProtection="0"/>
    <xf numFmtId="0" fontId="6" fillId="22" borderId="0" applyNumberFormat="0" applyBorder="0" applyAlignment="0" applyProtection="0"/>
    <xf numFmtId="0" fontId="6" fillId="21" borderId="0" applyNumberFormat="0" applyBorder="0" applyAlignment="0" applyProtection="0"/>
    <xf numFmtId="0" fontId="6" fillId="15"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6" fillId="9" borderId="0" applyNumberFormat="0" applyBorder="0" applyAlignment="0" applyProtection="0"/>
    <xf numFmtId="0" fontId="6" fillId="15" borderId="0" applyNumberFormat="0" applyBorder="0" applyAlignment="0" applyProtection="0"/>
    <xf numFmtId="0" fontId="6" fillId="21" borderId="0" applyNumberFormat="0" applyBorder="0" applyAlignment="0" applyProtection="0"/>
    <xf numFmtId="0" fontId="7" fillId="24" borderId="0" applyNumberFormat="0" applyBorder="0" applyAlignment="0" applyProtection="0"/>
    <xf numFmtId="0" fontId="7" fillId="18" borderId="0" applyNumberFormat="0" applyBorder="0" applyAlignment="0" applyProtection="0"/>
    <xf numFmtId="0" fontId="7" fillId="20" borderId="0" applyNumberFormat="0" applyBorder="0" applyAlignment="0" applyProtection="0"/>
    <xf numFmtId="0" fontId="7" fillId="26" borderId="0" applyNumberFormat="0" applyBorder="0" applyAlignment="0" applyProtection="0"/>
    <xf numFmtId="0" fontId="7" fillId="28" borderId="0" applyNumberFormat="0" applyBorder="0" applyAlignment="0" applyProtection="0"/>
    <xf numFmtId="0" fontId="7" fillId="30" borderId="0" applyNumberFormat="0" applyBorder="0" applyAlignment="0" applyProtection="0"/>
    <xf numFmtId="0" fontId="7" fillId="23"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29" borderId="0" applyNumberFormat="0" applyBorder="0" applyAlignment="0" applyProtection="0"/>
    <xf numFmtId="0" fontId="7" fillId="32" borderId="0" applyNumberFormat="0" applyBorder="0" applyAlignment="0" applyProtection="0"/>
    <xf numFmtId="0" fontId="7" fillId="34" borderId="0" applyNumberFormat="0" applyBorder="0" applyAlignment="0" applyProtection="0"/>
    <xf numFmtId="0" fontId="7" fillId="36" borderId="0" applyNumberFormat="0" applyBorder="0" applyAlignment="0" applyProtection="0"/>
    <xf numFmtId="0" fontId="7" fillId="26" borderId="0" applyNumberFormat="0" applyBorder="0" applyAlignment="0" applyProtection="0"/>
    <xf numFmtId="0" fontId="7" fillId="28" borderId="0" applyNumberFormat="0" applyBorder="0" applyAlignment="0" applyProtection="0"/>
    <xf numFmtId="0" fontId="7" fillId="38" borderId="0" applyNumberFormat="0" applyBorder="0" applyAlignment="0" applyProtection="0"/>
    <xf numFmtId="0" fontId="8" fillId="39" borderId="2" applyNumberFormat="0" applyAlignment="0" applyProtection="0"/>
    <xf numFmtId="0" fontId="8" fillId="39" borderId="2" applyNumberFormat="0" applyAlignment="0" applyProtection="0"/>
    <xf numFmtId="0" fontId="9" fillId="6" borderId="0" applyNumberFormat="0" applyBorder="0" applyAlignment="0" applyProtection="0"/>
    <xf numFmtId="0" fontId="8" fillId="40" borderId="2" applyNumberFormat="0" applyAlignment="0" applyProtection="0"/>
    <xf numFmtId="0" fontId="13" fillId="42" borderId="3" applyNumberFormat="0" applyAlignment="0" applyProtection="0"/>
    <xf numFmtId="0" fontId="3" fillId="0" borderId="0">
      <alignment horizontal="center" wrapText="1"/>
    </xf>
    <xf numFmtId="165" fontId="3" fillId="0" borderId="0" applyFont="0" applyFill="0" applyBorder="0" applyAlignment="0" applyProtection="0"/>
    <xf numFmtId="165" fontId="3" fillId="0" borderId="0" applyFont="0" applyFill="0" applyBorder="0" applyAlignment="0" applyProtection="0"/>
    <xf numFmtId="170" fontId="3" fillId="0" borderId="0">
      <protection locked="0"/>
    </xf>
    <xf numFmtId="171" fontId="3" fillId="0" borderId="0">
      <protection locked="0"/>
    </xf>
    <xf numFmtId="0" fontId="3" fillId="0" borderId="0">
      <protection locked="0"/>
    </xf>
    <xf numFmtId="0" fontId="3" fillId="0" borderId="0"/>
    <xf numFmtId="0" fontId="3" fillId="0" borderId="0"/>
    <xf numFmtId="172" fontId="3" fillId="0" borderId="0" applyFill="0" applyBorder="0" applyAlignment="0" applyProtection="0"/>
    <xf numFmtId="0" fontId="20" fillId="0" borderId="0" applyNumberFormat="0" applyFill="0" applyBorder="0" applyAlignment="0" applyProtection="0"/>
    <xf numFmtId="173" fontId="3" fillId="0" borderId="0">
      <protection locked="0"/>
    </xf>
    <xf numFmtId="0" fontId="10" fillId="8" borderId="0" applyNumberFormat="0" applyBorder="0" applyAlignment="0" applyProtection="0"/>
    <xf numFmtId="0" fontId="9" fillId="5" borderId="0" applyNumberFormat="0" applyBorder="0" applyAlignment="0" applyProtection="0"/>
    <xf numFmtId="0" fontId="10" fillId="7"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1" fillId="0" borderId="0" applyNumberFormat="0" applyFill="0" applyBorder="0" applyAlignment="0" applyProtection="0"/>
    <xf numFmtId="0" fontId="28" fillId="0" borderId="0" applyNumberFormat="0" applyFill="0" applyBorder="0" applyAlignment="0" applyProtection="0">
      <alignment vertical="top"/>
      <protection locked="0"/>
    </xf>
    <xf numFmtId="0" fontId="21" fillId="14" borderId="2" applyNumberFormat="0" applyAlignment="0" applyProtection="0"/>
    <xf numFmtId="0" fontId="12" fillId="0" borderId="7" applyNumberFormat="0" applyFill="0" applyAlignment="0" applyProtection="0"/>
    <xf numFmtId="0" fontId="12" fillId="0" borderId="7" applyNumberFormat="0" applyFill="0" applyAlignment="0" applyProtection="0"/>
    <xf numFmtId="165"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4" fillId="0" borderId="0" applyFont="0" applyFill="0" applyBorder="0" applyAlignment="0" applyProtection="0"/>
    <xf numFmtId="165" fontId="3"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 fillId="0" borderId="0" applyFont="0" applyFill="0" applyBorder="0" applyAlignment="0" applyProtection="0"/>
    <xf numFmtId="0" fontId="13" fillId="41" borderId="3" applyNumberFormat="0" applyAlignment="0" applyProtection="0"/>
    <xf numFmtId="0" fontId="3" fillId="0" borderId="0"/>
    <xf numFmtId="0" fontId="14" fillId="0" borderId="8" applyNumberFormat="0" applyFill="0" applyAlignment="0" applyProtection="0"/>
    <xf numFmtId="0" fontId="14" fillId="0" borderId="8" applyNumberFormat="0" applyFill="0" applyAlignment="0" applyProtection="0"/>
    <xf numFmtId="0" fontId="14" fillId="0" borderId="8" applyNumberFormat="0" applyFill="0" applyAlignment="0" applyProtection="0"/>
    <xf numFmtId="167" fontId="24" fillId="0" borderId="0" applyFont="0" applyFill="0" applyBorder="0" applyAlignment="0" applyProtection="0"/>
    <xf numFmtId="169" fontId="24" fillId="0" borderId="0" applyFont="0" applyFill="0" applyBorder="0" applyAlignment="0" applyProtection="0"/>
    <xf numFmtId="174" fontId="3" fillId="0" borderId="0" applyProtection="0">
      <alignment horizontal="right"/>
    </xf>
    <xf numFmtId="166" fontId="24" fillId="0" borderId="0" applyFont="0" applyFill="0" applyBorder="0" applyAlignment="0" applyProtection="0"/>
    <xf numFmtId="168" fontId="24" fillId="0" borderId="0" applyFont="0" applyFill="0" applyBorder="0" applyAlignment="0" applyProtection="0"/>
    <xf numFmtId="0" fontId="3" fillId="43" borderId="9" applyNumberFormat="0" applyFont="0" applyAlignment="0" applyProtection="0"/>
    <xf numFmtId="0" fontId="3" fillId="43" borderId="9" applyNumberFormat="0" applyFont="0" applyAlignment="0" applyProtection="0"/>
    <xf numFmtId="0" fontId="15" fillId="44" borderId="0" applyNumberFormat="0" applyBorder="0" applyAlignment="0" applyProtection="0"/>
    <xf numFmtId="0" fontId="15" fillId="44" borderId="0" applyNumberFormat="0" applyBorder="0" applyAlignment="0" applyProtection="0"/>
    <xf numFmtId="0" fontId="15" fillId="45" borderId="0" applyNumberFormat="0" applyBorder="0" applyAlignment="0" applyProtection="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29" fillId="0" borderId="0"/>
    <xf numFmtId="0" fontId="23" fillId="0" borderId="0"/>
    <xf numFmtId="0" fontId="2" fillId="0" borderId="0"/>
    <xf numFmtId="0" fontId="24"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24"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4" fillId="0" borderId="0"/>
    <xf numFmtId="0" fontId="3" fillId="0" borderId="0"/>
    <xf numFmtId="0" fontId="2"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4" fillId="0" borderId="0"/>
    <xf numFmtId="0" fontId="24"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 fillId="0" borderId="0"/>
    <xf numFmtId="0" fontId="3" fillId="0" borderId="0"/>
    <xf numFmtId="0" fontId="3" fillId="0" borderId="0"/>
    <xf numFmtId="0" fontId="5"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5"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46" borderId="9" applyNumberFormat="0" applyAlignment="0" applyProtection="0"/>
    <xf numFmtId="0" fontId="3" fillId="0" borderId="0" applyNumberFormat="0" applyAlignment="0" applyProtection="0"/>
    <xf numFmtId="0" fontId="16"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16" fillId="0" borderId="0" applyNumberForma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6" fillId="0" borderId="0" applyFont="0" applyFill="0" applyBorder="0" applyAlignment="0" applyProtection="0"/>
    <xf numFmtId="0" fontId="3" fillId="0" borderId="0">
      <alignment horizontal="right"/>
    </xf>
    <xf numFmtId="0" fontId="3" fillId="0" borderId="0">
      <alignment horizontal="left" vertical="top" wrapText="1"/>
    </xf>
    <xf numFmtId="0" fontId="3" fillId="0" borderId="0">
      <alignment horizontal="left" vertical="top" wrapText="1"/>
    </xf>
    <xf numFmtId="0" fontId="3" fillId="0" borderId="0">
      <alignment horizontal="left" vertical="top" wrapText="1"/>
    </xf>
    <xf numFmtId="0" fontId="3" fillId="0" borderId="0">
      <alignment horizontal="left" vertical="top"/>
    </xf>
    <xf numFmtId="0" fontId="7" fillId="31" borderId="0" applyNumberFormat="0" applyBorder="0" applyAlignment="0" applyProtection="0"/>
    <xf numFmtId="0" fontId="7" fillId="33" borderId="0" applyNumberFormat="0" applyBorder="0" applyAlignment="0" applyProtection="0"/>
    <xf numFmtId="0" fontId="7" fillId="35"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37" borderId="0" applyNumberFormat="0" applyBorder="0" applyAlignment="0" applyProtection="0"/>
    <xf numFmtId="4" fontId="3" fillId="0" borderId="0" applyNumberFormat="0" applyProtection="0">
      <alignment vertical="center"/>
    </xf>
    <xf numFmtId="4" fontId="3" fillId="0" borderId="0" applyNumberFormat="0" applyProtection="0">
      <alignmen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0" fontId="3" fillId="0" borderId="0" applyNumberFormat="0" applyProtection="0">
      <alignment horizontal="center" vertical="center"/>
    </xf>
    <xf numFmtId="0" fontId="3" fillId="0" borderId="0" applyNumberFormat="0" applyProtection="0">
      <alignment horizontal="center" vertical="center" wrapText="1"/>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left" vertical="center" indent="1"/>
    </xf>
    <xf numFmtId="0" fontId="3" fillId="0" borderId="0" applyNumberFormat="0" applyProtection="0">
      <alignment horizontal="center" vertical="center"/>
    </xf>
    <xf numFmtId="0" fontId="3" fillId="0" borderId="0" applyNumberFormat="0" applyProtection="0">
      <alignment horizontal="center" vertical="center" wrapText="1"/>
    </xf>
    <xf numFmtId="4" fontId="3" fillId="0" borderId="0" applyNumberFormat="0" applyProtection="0">
      <alignment horizontal="left" vertical="center" indent="1"/>
    </xf>
    <xf numFmtId="4"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0" fontId="3" fillId="0" borderId="0" applyNumberFormat="0" applyProtection="0">
      <alignment horizontal="left" vertical="center" indent="1"/>
    </xf>
    <xf numFmtId="4" fontId="3" fillId="0" borderId="0" applyNumberFormat="0" applyProtection="0">
      <alignment vertical="center"/>
    </xf>
    <xf numFmtId="4" fontId="3" fillId="0" borderId="0" applyNumberFormat="0" applyProtection="0">
      <alignment vertical="center"/>
    </xf>
    <xf numFmtId="4" fontId="3" fillId="0" borderId="0" applyNumberFormat="0" applyProtection="0">
      <alignment horizontal="left" vertical="center" indent="1"/>
    </xf>
    <xf numFmtId="4" fontId="3" fillId="0" borderId="0" applyNumberFormat="0" applyProtection="0">
      <alignment horizontal="left" vertical="center" indent="1"/>
    </xf>
    <xf numFmtId="4" fontId="3" fillId="0" borderId="0" applyNumberFormat="0" applyProtection="0">
      <alignment horizontal="right" vertical="center"/>
    </xf>
    <xf numFmtId="4" fontId="3" fillId="0" borderId="0" applyNumberFormat="0" applyProtection="0">
      <alignment horizontal="right" vertical="center"/>
    </xf>
    <xf numFmtId="4" fontId="3" fillId="0" borderId="0" applyNumberFormat="0" applyProtection="0">
      <alignment horizontal="right" vertical="center"/>
    </xf>
    <xf numFmtId="0" fontId="3" fillId="47" borderId="10" applyNumberFormat="0" applyProtection="0">
      <alignment horizontal="left" vertical="center" indent="1"/>
    </xf>
    <xf numFmtId="0" fontId="3" fillId="0" borderId="0" applyNumberFormat="0" applyProtection="0">
      <alignment horizontal="center" vertical="center"/>
    </xf>
    <xf numFmtId="0" fontId="3" fillId="0" borderId="0" applyNumberFormat="0" applyProtection="0">
      <alignment horizontal="center" vertical="center" wrapText="1"/>
    </xf>
    <xf numFmtId="0" fontId="3" fillId="0" borderId="0" applyNumberFormat="0" applyProtection="0"/>
    <xf numFmtId="4" fontId="3" fillId="0" borderId="0" applyNumberFormat="0" applyProtection="0">
      <alignment horizontal="right" vertical="center"/>
    </xf>
    <xf numFmtId="0" fontId="20" fillId="0" borderId="0" applyNumberFormat="0" applyFill="0" applyBorder="0" applyAlignment="0" applyProtection="0"/>
    <xf numFmtId="0" fontId="21" fillId="13" borderId="2" applyNumberFormat="0" applyAlignment="0" applyProtection="0"/>
    <xf numFmtId="0" fontId="3" fillId="0" borderId="0"/>
    <xf numFmtId="0" fontId="3" fillId="0" borderId="0"/>
    <xf numFmtId="0" fontId="3" fillId="0" borderId="0"/>
    <xf numFmtId="0" fontId="27" fillId="0" borderId="1">
      <alignment vertical="center"/>
    </xf>
    <xf numFmtId="0" fontId="29" fillId="0" borderId="0"/>
    <xf numFmtId="0" fontId="16" fillId="0" borderId="0" applyNumberFormat="0" applyFill="0" applyBorder="0" applyAlignment="0" applyProtection="0"/>
    <xf numFmtId="0" fontId="12" fillId="0" borderId="7" applyNumberFormat="0" applyFill="0" applyAlignment="0" applyProtection="0"/>
    <xf numFmtId="164" fontId="3"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0" fontId="11" fillId="0" borderId="0" applyNumberFormat="0" applyFill="0" applyBorder="0" applyAlignment="0" applyProtection="0"/>
    <xf numFmtId="0" fontId="22" fillId="39" borderId="10" applyNumberFormat="0" applyAlignment="0" applyProtection="0"/>
    <xf numFmtId="0" fontId="30" fillId="0" borderId="0"/>
    <xf numFmtId="0" fontId="3" fillId="0" borderId="0"/>
  </cellStyleXfs>
  <cellXfs count="355">
    <xf numFmtId="0" fontId="0" fillId="0" borderId="0" xfId="0"/>
    <xf numFmtId="0" fontId="1" fillId="0" borderId="0" xfId="0" applyFont="1" applyAlignment="1">
      <alignment wrapText="1"/>
    </xf>
    <xf numFmtId="0" fontId="1" fillId="0" borderId="11" xfId="0" applyFont="1" applyBorder="1" applyAlignment="1">
      <alignment horizontal="center" vertical="center" wrapText="1"/>
    </xf>
    <xf numFmtId="0" fontId="1" fillId="0" borderId="0" xfId="0" applyFont="1"/>
    <xf numFmtId="0" fontId="1" fillId="2" borderId="13" xfId="0" applyFont="1" applyFill="1" applyBorder="1"/>
    <xf numFmtId="0" fontId="1" fillId="0" borderId="14" xfId="0" applyFont="1" applyBorder="1"/>
    <xf numFmtId="0" fontId="1" fillId="0" borderId="14" xfId="0" applyFont="1" applyBorder="1" applyAlignment="1">
      <alignment horizontal="left"/>
    </xf>
    <xf numFmtId="0" fontId="31" fillId="2" borderId="14" xfId="0" applyFont="1" applyFill="1" applyBorder="1"/>
    <xf numFmtId="0" fontId="1" fillId="2" borderId="18" xfId="0" applyFont="1" applyFill="1" applyBorder="1"/>
    <xf numFmtId="0" fontId="1" fillId="0" borderId="19" xfId="0" applyFont="1" applyBorder="1"/>
    <xf numFmtId="0" fontId="1" fillId="0" borderId="19" xfId="0" applyFont="1" applyBorder="1" applyAlignment="1">
      <alignment horizontal="left"/>
    </xf>
    <xf numFmtId="0" fontId="31" fillId="2" borderId="19" xfId="0" applyFont="1" applyFill="1" applyBorder="1"/>
    <xf numFmtId="3" fontId="31" fillId="2" borderId="19" xfId="0" applyNumberFormat="1" applyFont="1" applyFill="1" applyBorder="1"/>
    <xf numFmtId="0" fontId="1" fillId="2" borderId="16" xfId="0" applyFont="1" applyFill="1" applyBorder="1"/>
    <xf numFmtId="0" fontId="1" fillId="0" borderId="1" xfId="0" applyFont="1" applyBorder="1"/>
    <xf numFmtId="0" fontId="1" fillId="0" borderId="1" xfId="0" applyFont="1" applyBorder="1" applyAlignment="1">
      <alignment horizontal="left"/>
    </xf>
    <xf numFmtId="0" fontId="31" fillId="2" borderId="1" xfId="0" applyFont="1" applyFill="1" applyBorder="1"/>
    <xf numFmtId="3" fontId="31" fillId="2" borderId="1" xfId="0" applyNumberFormat="1" applyFont="1" applyFill="1" applyBorder="1"/>
    <xf numFmtId="0" fontId="32" fillId="0" borderId="0" xfId="0" applyFont="1" applyAlignment="1">
      <alignment horizontal="right"/>
    </xf>
    <xf numFmtId="3" fontId="32" fillId="0" borderId="0" xfId="0" applyNumberFormat="1" applyFont="1"/>
    <xf numFmtId="0" fontId="31" fillId="2" borderId="0" xfId="0" applyFont="1" applyFill="1" applyAlignment="1">
      <alignment vertical="top" wrapText="1"/>
    </xf>
    <xf numFmtId="0" fontId="1" fillId="2" borderId="22" xfId="0" applyFont="1" applyFill="1" applyBorder="1"/>
    <xf numFmtId="0" fontId="1" fillId="2" borderId="14" xfId="0" applyFont="1" applyFill="1" applyBorder="1" applyAlignment="1">
      <alignment horizontal="left" vertical="top"/>
    </xf>
    <xf numFmtId="0" fontId="1" fillId="0" borderId="14" xfId="0" applyFont="1" applyBorder="1" applyAlignment="1">
      <alignment horizontal="left" vertical="top"/>
    </xf>
    <xf numFmtId="0" fontId="1" fillId="2" borderId="18" xfId="0" applyFont="1" applyFill="1" applyBorder="1" applyAlignment="1">
      <alignment horizontal="left" vertical="top"/>
    </xf>
    <xf numFmtId="0" fontId="1" fillId="2" borderId="19" xfId="0" applyFont="1" applyFill="1" applyBorder="1" applyAlignment="1">
      <alignment horizontal="left" vertical="top"/>
    </xf>
    <xf numFmtId="0" fontId="1" fillId="0" borderId="19" xfId="0" applyFont="1" applyBorder="1" applyAlignment="1">
      <alignment horizontal="left" vertical="top"/>
    </xf>
    <xf numFmtId="0" fontId="1" fillId="0" borderId="1" xfId="0" applyFont="1" applyBorder="1" applyAlignment="1">
      <alignment horizontal="left" vertical="top"/>
    </xf>
    <xf numFmtId="0" fontId="1" fillId="2" borderId="1" xfId="0" applyFont="1" applyFill="1" applyBorder="1" applyAlignment="1">
      <alignment horizontal="left" vertical="top"/>
    </xf>
    <xf numFmtId="0" fontId="1" fillId="2" borderId="16" xfId="0" applyFont="1" applyFill="1" applyBorder="1" applyAlignment="1">
      <alignment horizontal="left" vertical="top"/>
    </xf>
    <xf numFmtId="0" fontId="1" fillId="2" borderId="1" xfId="0" applyFont="1" applyFill="1" applyBorder="1"/>
    <xf numFmtId="3" fontId="1" fillId="0" borderId="1" xfId="0" applyNumberFormat="1" applyFont="1" applyBorder="1"/>
    <xf numFmtId="0" fontId="1" fillId="0" borderId="11" xfId="0" applyFont="1" applyBorder="1" applyAlignment="1">
      <alignment horizontal="left" vertical="top"/>
    </xf>
    <xf numFmtId="0" fontId="1" fillId="2" borderId="13" xfId="0" applyFont="1" applyFill="1" applyBorder="1" applyAlignment="1">
      <alignment horizontal="left" vertical="top"/>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31" fillId="2" borderId="1" xfId="0" applyFont="1" applyFill="1" applyBorder="1" applyAlignment="1">
      <alignment horizontal="left" vertical="top"/>
    </xf>
    <xf numFmtId="0" fontId="31" fillId="0" borderId="1" xfId="0" applyFont="1" applyBorder="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center" wrapText="1"/>
    </xf>
    <xf numFmtId="0" fontId="31" fillId="2" borderId="1" xfId="0" applyFont="1" applyFill="1" applyBorder="1" applyAlignment="1">
      <alignment horizontal="left"/>
    </xf>
    <xf numFmtId="0" fontId="31" fillId="2" borderId="16" xfId="0" applyFont="1" applyFill="1" applyBorder="1" applyAlignment="1">
      <alignment horizontal="left" vertical="top"/>
    </xf>
    <xf numFmtId="0" fontId="1" fillId="2" borderId="11" xfId="0" applyFont="1" applyFill="1" applyBorder="1" applyAlignment="1">
      <alignment horizontal="center" vertical="center" wrapText="1"/>
    </xf>
    <xf numFmtId="0" fontId="1" fillId="2" borderId="19" xfId="0" applyFont="1" applyFill="1" applyBorder="1"/>
    <xf numFmtId="0" fontId="1" fillId="0" borderId="25" xfId="0" applyFont="1" applyBorder="1" applyAlignment="1">
      <alignment horizontal="left" vertical="top"/>
    </xf>
    <xf numFmtId="0" fontId="1" fillId="2" borderId="14" xfId="0" applyFont="1" applyFill="1" applyBorder="1"/>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3" fontId="31" fillId="0" borderId="11" xfId="0" applyNumberFormat="1" applyFont="1" applyBorder="1" applyAlignment="1">
      <alignment horizontal="left"/>
    </xf>
    <xf numFmtId="0" fontId="1" fillId="0" borderId="11" xfId="0" applyFont="1" applyBorder="1"/>
    <xf numFmtId="3" fontId="1" fillId="0" borderId="1" xfId="0" applyNumberFormat="1"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vertical="center"/>
    </xf>
    <xf numFmtId="0" fontId="1" fillId="0" borderId="27" xfId="0" applyFont="1" applyBorder="1" applyAlignment="1">
      <alignment horizontal="left"/>
    </xf>
    <xf numFmtId="0" fontId="1" fillId="0" borderId="11" xfId="0" applyFont="1" applyBorder="1" applyAlignment="1">
      <alignment horizontal="left"/>
    </xf>
    <xf numFmtId="0" fontId="1" fillId="0" borderId="11" xfId="0" applyFont="1" applyBorder="1" applyAlignment="1">
      <alignment horizontal="left" vertical="center"/>
    </xf>
    <xf numFmtId="0" fontId="1" fillId="2" borderId="11" xfId="0" applyFont="1" applyFill="1" applyBorder="1"/>
    <xf numFmtId="3" fontId="31" fillId="0" borderId="1" xfId="0" applyNumberFormat="1" applyFont="1" applyBorder="1"/>
    <xf numFmtId="4" fontId="1" fillId="0" borderId="0" xfId="0" applyNumberFormat="1" applyFont="1"/>
    <xf numFmtId="3" fontId="31" fillId="0" borderId="14" xfId="0" quotePrefix="1" applyNumberFormat="1" applyFont="1" applyBorder="1"/>
    <xf numFmtId="0" fontId="1" fillId="0" borderId="13" xfId="0" applyFont="1" applyBorder="1"/>
    <xf numFmtId="0" fontId="1" fillId="0" borderId="18" xfId="0" applyFont="1" applyBorder="1"/>
    <xf numFmtId="0" fontId="1" fillId="0" borderId="19" xfId="0" applyFont="1" applyBorder="1" applyAlignment="1">
      <alignment horizontal="left" vertical="center"/>
    </xf>
    <xf numFmtId="0" fontId="1" fillId="2" borderId="14" xfId="0" applyFont="1" applyFill="1" applyBorder="1" applyAlignment="1">
      <alignment horizontal="left"/>
    </xf>
    <xf numFmtId="0" fontId="1" fillId="2" borderId="1" xfId="0" applyFont="1" applyFill="1" applyBorder="1" applyAlignment="1">
      <alignment horizontal="left"/>
    </xf>
    <xf numFmtId="0" fontId="1" fillId="2" borderId="19" xfId="0" applyFont="1" applyFill="1" applyBorder="1" applyAlignment="1">
      <alignment horizontal="left"/>
    </xf>
    <xf numFmtId="0" fontId="31" fillId="2" borderId="0" xfId="0" applyFont="1" applyFill="1"/>
    <xf numFmtId="0" fontId="1" fillId="0" borderId="14" xfId="0" quotePrefix="1" applyFont="1" applyBorder="1" applyAlignment="1">
      <alignment horizontal="left"/>
    </xf>
    <xf numFmtId="0" fontId="1" fillId="2" borderId="1" xfId="0" quotePrefix="1" applyFont="1" applyFill="1" applyBorder="1" applyAlignment="1">
      <alignment horizontal="left" vertical="top"/>
    </xf>
    <xf numFmtId="0" fontId="1" fillId="2" borderId="14" xfId="0" quotePrefix="1" applyFont="1" applyFill="1" applyBorder="1" applyAlignment="1">
      <alignment horizontal="left" vertical="top"/>
    </xf>
    <xf numFmtId="3" fontId="1" fillId="0" borderId="1" xfId="0" quotePrefix="1" applyNumberFormat="1" applyFont="1" applyBorder="1"/>
    <xf numFmtId="0" fontId="1" fillId="0" borderId="1" xfId="0" quotePrefix="1" applyFont="1" applyBorder="1" applyAlignment="1">
      <alignment horizontal="left" vertical="top"/>
    </xf>
    <xf numFmtId="0" fontId="1" fillId="0" borderId="27" xfId="0" applyFont="1" applyBorder="1"/>
    <xf numFmtId="0" fontId="31" fillId="2" borderId="16" xfId="0" applyFont="1" applyFill="1" applyBorder="1" applyAlignment="1">
      <alignment horizontal="left" vertical="top" wrapText="1"/>
    </xf>
    <xf numFmtId="0" fontId="1" fillId="2" borderId="0" xfId="0" applyFont="1" applyFill="1"/>
    <xf numFmtId="3" fontId="33" fillId="0" borderId="0" xfId="0" applyNumberFormat="1" applyFont="1"/>
    <xf numFmtId="3" fontId="31" fillId="0" borderId="1" xfId="0" quotePrefix="1" applyNumberFormat="1" applyFont="1" applyBorder="1" applyAlignment="1">
      <alignment wrapText="1"/>
    </xf>
    <xf numFmtId="0" fontId="1" fillId="0" borderId="0" xfId="0" applyFont="1" applyAlignment="1">
      <alignment horizontal="left"/>
    </xf>
    <xf numFmtId="0" fontId="1" fillId="0" borderId="14" xfId="0" quotePrefix="1" applyFont="1" applyBorder="1" applyAlignment="1">
      <alignment horizontal="left" vertical="top"/>
    </xf>
    <xf numFmtId="3" fontId="31" fillId="0" borderId="1" xfId="0" quotePrefix="1" applyNumberFormat="1" applyFont="1" applyBorder="1"/>
    <xf numFmtId="0" fontId="34" fillId="0" borderId="0" xfId="0" applyFont="1" applyAlignment="1">
      <alignment horizontal="left" vertical="center" indent="11"/>
    </xf>
    <xf numFmtId="3" fontId="1" fillId="2" borderId="1" xfId="0" quotePrefix="1" applyNumberFormat="1" applyFont="1" applyFill="1" applyBorder="1"/>
    <xf numFmtId="3" fontId="31" fillId="2" borderId="1" xfId="0" applyNumberFormat="1" applyFont="1" applyFill="1" applyBorder="1" applyAlignment="1">
      <alignment horizontal="right"/>
    </xf>
    <xf numFmtId="0" fontId="35" fillId="2" borderId="0" xfId="0" applyFont="1" applyFill="1"/>
    <xf numFmtId="0" fontId="1" fillId="2" borderId="24" xfId="0" applyFont="1" applyFill="1" applyBorder="1" applyAlignment="1">
      <alignment horizontal="left" vertical="top"/>
    </xf>
    <xf numFmtId="3" fontId="33" fillId="2" borderId="0" xfId="0" applyNumberFormat="1" applyFont="1" applyFill="1"/>
    <xf numFmtId="0" fontId="33" fillId="2" borderId="0" xfId="0" applyFont="1" applyFill="1" applyAlignment="1">
      <alignment horizontal="right"/>
    </xf>
    <xf numFmtId="3" fontId="31" fillId="2" borderId="31" xfId="0" applyNumberFormat="1" applyFont="1" applyFill="1" applyBorder="1"/>
    <xf numFmtId="3" fontId="31" fillId="2" borderId="34" xfId="0" applyNumberFormat="1" applyFont="1" applyFill="1" applyBorder="1"/>
    <xf numFmtId="3" fontId="31" fillId="2" borderId="35" xfId="0" applyNumberFormat="1" applyFont="1" applyFill="1" applyBorder="1"/>
    <xf numFmtId="0" fontId="1" fillId="0" borderId="25" xfId="0" applyFont="1" applyBorder="1" applyAlignment="1">
      <alignment horizontal="center" vertical="center" wrapText="1"/>
    </xf>
    <xf numFmtId="3" fontId="31" fillId="2" borderId="33" xfId="0" applyNumberFormat="1" applyFont="1" applyFill="1" applyBorder="1"/>
    <xf numFmtId="3" fontId="31" fillId="0" borderId="31" xfId="0" applyNumberFormat="1" applyFont="1" applyBorder="1"/>
    <xf numFmtId="0" fontId="1" fillId="2" borderId="1" xfId="0" applyFont="1" applyFill="1" applyBorder="1" applyAlignment="1">
      <alignment horizontal="left" vertical="center"/>
    </xf>
    <xf numFmtId="0" fontId="1" fillId="2" borderId="1" xfId="0" quotePrefix="1" applyFont="1" applyFill="1" applyBorder="1" applyAlignment="1">
      <alignment horizontal="left"/>
    </xf>
    <xf numFmtId="0" fontId="31" fillId="2" borderId="12" xfId="0" applyFont="1" applyFill="1" applyBorder="1"/>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4" xfId="0" applyFont="1" applyFill="1" applyBorder="1" applyAlignment="1">
      <alignment wrapText="1"/>
    </xf>
    <xf numFmtId="0" fontId="1" fillId="2" borderId="14" xfId="0" quotePrefix="1" applyFont="1" applyFill="1" applyBorder="1"/>
    <xf numFmtId="0" fontId="1" fillId="2" borderId="19" xfId="0" applyFont="1" applyFill="1" applyBorder="1" applyAlignment="1">
      <alignment wrapText="1"/>
    </xf>
    <xf numFmtId="0" fontId="1" fillId="2" borderId="12" xfId="0" applyFont="1" applyFill="1" applyBorder="1" applyAlignment="1">
      <alignment horizontal="left"/>
    </xf>
    <xf numFmtId="0" fontId="1" fillId="2" borderId="12" xfId="0" applyFont="1" applyFill="1" applyBorder="1" applyAlignment="1">
      <alignment wrapText="1"/>
    </xf>
    <xf numFmtId="0" fontId="1" fillId="2" borderId="12" xfId="0" applyFont="1" applyFill="1" applyBorder="1"/>
    <xf numFmtId="0" fontId="31" fillId="2" borderId="1" xfId="0" applyFont="1" applyFill="1" applyBorder="1" applyAlignment="1">
      <alignment wrapText="1"/>
    </xf>
    <xf numFmtId="0" fontId="1" fillId="2" borderId="1" xfId="0" applyFont="1" applyFill="1" applyBorder="1" applyAlignment="1">
      <alignment wrapText="1"/>
    </xf>
    <xf numFmtId="0" fontId="31" fillId="2" borderId="19" xfId="0" applyFont="1" applyFill="1" applyBorder="1" applyAlignment="1">
      <alignment horizontal="left" vertical="top"/>
    </xf>
    <xf numFmtId="0" fontId="1" fillId="2" borderId="25" xfId="0" applyFont="1" applyFill="1" applyBorder="1" applyAlignment="1">
      <alignment horizontal="left" vertical="top" wrapText="1"/>
    </xf>
    <xf numFmtId="0" fontId="1" fillId="2" borderId="25" xfId="0" applyFont="1" applyFill="1" applyBorder="1" applyAlignment="1">
      <alignment horizontal="left" vertical="top"/>
    </xf>
    <xf numFmtId="0" fontId="1" fillId="2" borderId="25" xfId="0" applyFont="1" applyFill="1" applyBorder="1" applyAlignment="1">
      <alignment vertical="top"/>
    </xf>
    <xf numFmtId="3" fontId="31" fillId="0" borderId="1" xfId="0" applyNumberFormat="1" applyFont="1" applyBorder="1" applyAlignment="1">
      <alignment horizontal="left"/>
    </xf>
    <xf numFmtId="0" fontId="35" fillId="0" borderId="0" xfId="0" applyFont="1"/>
    <xf numFmtId="3" fontId="31" fillId="2" borderId="32" xfId="0" applyNumberFormat="1" applyFont="1" applyFill="1" applyBorder="1"/>
    <xf numFmtId="3" fontId="31" fillId="0" borderId="1" xfId="0" quotePrefix="1" applyNumberFormat="1" applyFont="1" applyBorder="1" applyAlignment="1">
      <alignment horizontal="left"/>
    </xf>
    <xf numFmtId="0" fontId="1" fillId="0" borderId="1" xfId="0" quotePrefix="1" applyFont="1" applyBorder="1"/>
    <xf numFmtId="3" fontId="31" fillId="2" borderId="1" xfId="0" applyNumberFormat="1" applyFont="1" applyFill="1" applyBorder="1" applyAlignment="1">
      <alignment horizontal="left"/>
    </xf>
    <xf numFmtId="3" fontId="1" fillId="2" borderId="1" xfId="0" applyNumberFormat="1" applyFont="1" applyFill="1" applyBorder="1" applyAlignment="1">
      <alignment horizontal="left"/>
    </xf>
    <xf numFmtId="0" fontId="1" fillId="2" borderId="14" xfId="0" applyFont="1" applyFill="1" applyBorder="1" applyAlignment="1">
      <alignment horizontal="left" vertical="center"/>
    </xf>
    <xf numFmtId="3" fontId="31" fillId="2" borderId="14" xfId="0" applyNumberFormat="1" applyFont="1" applyFill="1" applyBorder="1" applyAlignment="1">
      <alignment horizontal="left" vertical="top"/>
    </xf>
    <xf numFmtId="3" fontId="31" fillId="2" borderId="1" xfId="0" applyNumberFormat="1" applyFont="1" applyFill="1" applyBorder="1" applyAlignment="1">
      <alignment horizontal="left" vertical="top"/>
    </xf>
    <xf numFmtId="3" fontId="31" fillId="2" borderId="19" xfId="0" applyNumberFormat="1" applyFont="1" applyFill="1" applyBorder="1" applyAlignment="1">
      <alignment horizontal="left" vertical="top"/>
    </xf>
    <xf numFmtId="3" fontId="1" fillId="0" borderId="1" xfId="0" quotePrefix="1" applyNumberFormat="1" applyFont="1" applyBorder="1" applyAlignment="1">
      <alignment horizontal="left" vertical="top"/>
    </xf>
    <xf numFmtId="0" fontId="1" fillId="2" borderId="16" xfId="0" applyFont="1" applyFill="1" applyBorder="1" applyAlignment="1">
      <alignment wrapText="1"/>
    </xf>
    <xf numFmtId="4" fontId="1" fillId="2" borderId="1" xfId="0" applyNumberFormat="1" applyFont="1" applyFill="1" applyBorder="1" applyAlignment="1">
      <alignment horizontal="center" vertical="center" wrapText="1"/>
    </xf>
    <xf numFmtId="0" fontId="1" fillId="2" borderId="11" xfId="0" applyFont="1" applyFill="1" applyBorder="1" applyAlignment="1">
      <alignment horizontal="left"/>
    </xf>
    <xf numFmtId="0" fontId="1" fillId="2" borderId="11" xfId="0" applyFont="1" applyFill="1" applyBorder="1" applyAlignment="1">
      <alignment horizontal="left" vertical="top"/>
    </xf>
    <xf numFmtId="0" fontId="31" fillId="0" borderId="11" xfId="0" applyFont="1" applyBorder="1" applyAlignment="1">
      <alignment horizontal="center" vertical="center" wrapText="1"/>
    </xf>
    <xf numFmtId="0" fontId="31" fillId="0" borderId="25" xfId="0" applyFont="1" applyBorder="1" applyAlignment="1">
      <alignment horizontal="center" vertical="center" wrapText="1"/>
    </xf>
    <xf numFmtId="4" fontId="31" fillId="0" borderId="1" xfId="0" applyNumberFormat="1" applyFont="1" applyBorder="1" applyAlignment="1">
      <alignment horizontal="center" vertical="center" wrapText="1"/>
    </xf>
    <xf numFmtId="0" fontId="31" fillId="0" borderId="0" xfId="0" applyFont="1"/>
    <xf numFmtId="0" fontId="31" fillId="0" borderId="13" xfId="0" applyFont="1" applyBorder="1" applyAlignment="1">
      <alignment horizontal="left" vertical="top"/>
    </xf>
    <xf numFmtId="0" fontId="31" fillId="2" borderId="14" xfId="0" applyFont="1" applyFill="1" applyBorder="1" applyAlignment="1">
      <alignment horizontal="left" vertical="top"/>
    </xf>
    <xf numFmtId="0" fontId="31" fillId="0" borderId="14" xfId="0" applyFont="1" applyBorder="1" applyAlignment="1">
      <alignment horizontal="left" vertical="top"/>
    </xf>
    <xf numFmtId="0" fontId="31" fillId="2" borderId="14" xfId="0" quotePrefix="1" applyFont="1" applyFill="1" applyBorder="1" applyAlignment="1">
      <alignment horizontal="left" vertical="top"/>
    </xf>
    <xf numFmtId="3" fontId="31" fillId="0" borderId="31" xfId="0" applyNumberFormat="1" applyFont="1" applyBorder="1" applyAlignment="1">
      <alignment vertical="top"/>
    </xf>
    <xf numFmtId="0" fontId="31" fillId="2" borderId="18" xfId="0" applyFont="1" applyFill="1" applyBorder="1" applyAlignment="1">
      <alignment horizontal="left" vertical="top"/>
    </xf>
    <xf numFmtId="0" fontId="31" fillId="0" borderId="19" xfId="0" applyFont="1" applyBorder="1" applyAlignment="1">
      <alignment horizontal="left" vertical="top"/>
    </xf>
    <xf numFmtId="0" fontId="31" fillId="0" borderId="16" xfId="0" applyFont="1" applyBorder="1" applyAlignment="1">
      <alignment horizontal="left" vertical="top"/>
    </xf>
    <xf numFmtId="0" fontId="31" fillId="2" borderId="1" xfId="0" quotePrefix="1" applyFont="1" applyFill="1" applyBorder="1" applyAlignment="1">
      <alignment horizontal="left" vertical="top"/>
    </xf>
    <xf numFmtId="0" fontId="31" fillId="2" borderId="19" xfId="0" quotePrefix="1" applyFont="1" applyFill="1" applyBorder="1" applyAlignment="1">
      <alignment horizontal="left" vertical="top"/>
    </xf>
    <xf numFmtId="0" fontId="33" fillId="0" borderId="0" xfId="0" applyFont="1" applyAlignment="1">
      <alignment horizontal="right"/>
    </xf>
    <xf numFmtId="0" fontId="31" fillId="0" borderId="0" xfId="0" applyFont="1" applyAlignment="1">
      <alignment vertical="top"/>
    </xf>
    <xf numFmtId="0" fontId="31" fillId="2" borderId="19" xfId="0" applyFont="1" applyFill="1" applyBorder="1" applyAlignment="1">
      <alignment vertical="top"/>
    </xf>
    <xf numFmtId="0" fontId="1" fillId="2" borderId="27" xfId="0" applyFont="1" applyFill="1" applyBorder="1"/>
    <xf numFmtId="0" fontId="1" fillId="2" borderId="11" xfId="0" applyFont="1" applyFill="1" applyBorder="1" applyAlignment="1">
      <alignment horizontal="left" vertical="center"/>
    </xf>
    <xf numFmtId="0" fontId="31" fillId="0" borderId="15" xfId="0" applyFont="1" applyBorder="1" applyAlignment="1">
      <alignment horizontal="left" vertical="top" wrapText="1"/>
    </xf>
    <xf numFmtId="0" fontId="31" fillId="2" borderId="18" xfId="0" applyFont="1" applyFill="1" applyBorder="1" applyAlignment="1">
      <alignment horizontal="left" vertical="top" wrapText="1"/>
    </xf>
    <xf numFmtId="0" fontId="31" fillId="2" borderId="19" xfId="0" applyFont="1" applyFill="1" applyBorder="1" applyAlignment="1">
      <alignment horizontal="left"/>
    </xf>
    <xf numFmtId="0" fontId="1" fillId="2" borderId="19" xfId="0" applyFont="1" applyFill="1" applyBorder="1" applyAlignment="1">
      <alignment horizontal="left" vertical="center"/>
    </xf>
    <xf numFmtId="0" fontId="1" fillId="0" borderId="19" xfId="0" quotePrefix="1" applyFont="1" applyBorder="1" applyAlignment="1">
      <alignment horizontal="left"/>
    </xf>
    <xf numFmtId="0" fontId="31" fillId="0" borderId="1" xfId="0" applyFont="1" applyBorder="1"/>
    <xf numFmtId="0" fontId="31" fillId="0" borderId="1" xfId="0" applyFont="1" applyBorder="1" applyAlignment="1">
      <alignment wrapText="1"/>
    </xf>
    <xf numFmtId="4" fontId="35" fillId="0" borderId="0" xfId="0" applyNumberFormat="1" applyFont="1"/>
    <xf numFmtId="3" fontId="31" fillId="0" borderId="34" xfId="0" applyNumberFormat="1" applyFont="1" applyBorder="1"/>
    <xf numFmtId="3" fontId="31" fillId="0" borderId="32" xfId="0" applyNumberFormat="1" applyFont="1" applyBorder="1"/>
    <xf numFmtId="3" fontId="31" fillId="2" borderId="1" xfId="0" applyNumberFormat="1" applyFont="1" applyFill="1" applyBorder="1" applyAlignment="1">
      <alignment wrapText="1"/>
    </xf>
    <xf numFmtId="3" fontId="33" fillId="0" borderId="0" xfId="0" applyNumberFormat="1" applyFont="1" applyAlignment="1">
      <alignment wrapText="1"/>
    </xf>
    <xf numFmtId="0" fontId="31" fillId="2" borderId="27" xfId="0" applyFont="1" applyFill="1" applyBorder="1" applyAlignment="1">
      <alignment horizontal="left" vertical="top" wrapText="1"/>
    </xf>
    <xf numFmtId="0" fontId="31" fillId="2" borderId="11" xfId="0" applyFont="1" applyFill="1" applyBorder="1" applyAlignment="1">
      <alignment horizontal="left"/>
    </xf>
    <xf numFmtId="0" fontId="31" fillId="2" borderId="11" xfId="0" applyFont="1" applyFill="1" applyBorder="1" applyAlignment="1">
      <alignment horizontal="left" vertical="top"/>
    </xf>
    <xf numFmtId="0" fontId="1" fillId="0" borderId="1" xfId="0" applyFont="1" applyBorder="1" applyAlignment="1">
      <alignment wrapText="1"/>
    </xf>
    <xf numFmtId="3" fontId="31" fillId="0" borderId="1" xfId="0" applyNumberFormat="1" applyFont="1" applyBorder="1" applyAlignment="1">
      <alignment horizontal="right"/>
    </xf>
    <xf numFmtId="3" fontId="31" fillId="0" borderId="14" xfId="0" applyNumberFormat="1" applyFont="1" applyBorder="1" applyAlignment="1">
      <alignment horizontal="right" vertical="center" wrapText="1"/>
    </xf>
    <xf numFmtId="3" fontId="31" fillId="2" borderId="31" xfId="0" applyNumberFormat="1" applyFont="1" applyFill="1" applyBorder="1" applyAlignment="1">
      <alignment horizontal="right" vertical="center" wrapText="1"/>
    </xf>
    <xf numFmtId="3" fontId="31" fillId="2" borderId="32" xfId="0" applyNumberFormat="1" applyFont="1" applyFill="1" applyBorder="1" applyAlignment="1">
      <alignment horizontal="right" vertical="center" wrapText="1"/>
    </xf>
    <xf numFmtId="3" fontId="31" fillId="2" borderId="1" xfId="0" applyNumberFormat="1" applyFont="1" applyFill="1" applyBorder="1" applyAlignment="1">
      <alignment horizontal="right" vertical="center" wrapText="1"/>
    </xf>
    <xf numFmtId="3" fontId="33" fillId="0" borderId="0" xfId="0" applyNumberFormat="1" applyFont="1" applyAlignment="1">
      <alignment horizontal="right" wrapText="1"/>
    </xf>
    <xf numFmtId="3" fontId="31" fillId="0" borderId="11" xfId="0" applyNumberFormat="1" applyFont="1" applyBorder="1" applyAlignment="1">
      <alignment horizontal="right" vertical="center" wrapText="1"/>
    </xf>
    <xf numFmtId="0" fontId="31" fillId="0" borderId="28" xfId="0" applyFont="1" applyBorder="1" applyAlignment="1">
      <alignment wrapText="1"/>
    </xf>
    <xf numFmtId="3" fontId="1" fillId="2" borderId="1" xfId="0" applyNumberFormat="1" applyFont="1" applyFill="1" applyBorder="1"/>
    <xf numFmtId="0" fontId="1" fillId="0" borderId="16" xfId="0" applyFont="1" applyBorder="1"/>
    <xf numFmtId="0" fontId="31" fillId="0" borderId="17" xfId="0" applyFont="1" applyBorder="1" applyAlignment="1">
      <alignment horizontal="left" vertical="top" wrapText="1"/>
    </xf>
    <xf numFmtId="3" fontId="31" fillId="2" borderId="19" xfId="0" applyNumberFormat="1" applyFont="1" applyFill="1" applyBorder="1" applyAlignment="1">
      <alignment vertical="top"/>
    </xf>
    <xf numFmtId="0" fontId="1" fillId="0" borderId="14" xfId="0" applyFont="1" applyBorder="1" applyAlignment="1">
      <alignment horizontal="left" vertical="top" wrapText="1"/>
    </xf>
    <xf numFmtId="0" fontId="31" fillId="0" borderId="20" xfId="0" applyFont="1" applyBorder="1" applyAlignment="1">
      <alignment horizontal="left" vertical="top" wrapText="1"/>
    </xf>
    <xf numFmtId="0" fontId="31" fillId="2" borderId="12" xfId="0" quotePrefix="1" applyFont="1" applyFill="1" applyBorder="1" applyAlignment="1">
      <alignment horizontal="left" vertical="top"/>
    </xf>
    <xf numFmtId="0" fontId="31" fillId="0" borderId="11" xfId="0" applyFont="1" applyBorder="1" applyAlignment="1">
      <alignment horizontal="left" vertical="top"/>
    </xf>
    <xf numFmtId="0" fontId="31" fillId="0" borderId="1" xfId="0" applyFont="1" applyBorder="1" applyAlignment="1">
      <alignment horizontal="center" vertical="center" wrapText="1"/>
    </xf>
    <xf numFmtId="0" fontId="31" fillId="2" borderId="27" xfId="0" applyFont="1" applyFill="1" applyBorder="1" applyAlignment="1">
      <alignment horizontal="left" vertical="top"/>
    </xf>
    <xf numFmtId="0" fontId="31" fillId="2" borderId="11" xfId="0" quotePrefix="1" applyFont="1" applyFill="1" applyBorder="1" applyAlignment="1">
      <alignment horizontal="left" vertical="top"/>
    </xf>
    <xf numFmtId="3" fontId="31" fillId="0" borderId="32" xfId="0" applyNumberFormat="1" applyFont="1" applyBorder="1" applyAlignment="1">
      <alignment vertical="top"/>
    </xf>
    <xf numFmtId="0" fontId="31" fillId="2" borderId="22" xfId="0" applyFont="1" applyFill="1" applyBorder="1" applyAlignment="1">
      <alignment horizontal="left" vertical="top"/>
    </xf>
    <xf numFmtId="3" fontId="31" fillId="2" borderId="1" xfId="0" applyNumberFormat="1" applyFont="1" applyFill="1" applyBorder="1" applyAlignment="1">
      <alignment vertical="top"/>
    </xf>
    <xf numFmtId="3" fontId="31" fillId="2" borderId="14" xfId="0" applyNumberFormat="1" applyFont="1" applyFill="1" applyBorder="1" applyAlignment="1">
      <alignment vertical="top"/>
    </xf>
    <xf numFmtId="0" fontId="31" fillId="0" borderId="1" xfId="0" quotePrefix="1" applyFont="1" applyBorder="1" applyAlignment="1">
      <alignment horizontal="left" vertical="top"/>
    </xf>
    <xf numFmtId="3" fontId="31" fillId="0" borderId="1" xfId="0" applyNumberFormat="1" applyFont="1" applyBorder="1" applyAlignment="1">
      <alignment vertical="top"/>
    </xf>
    <xf numFmtId="0" fontId="31" fillId="0" borderId="1" xfId="0" applyFont="1" applyBorder="1" applyAlignment="1">
      <alignment vertical="top"/>
    </xf>
    <xf numFmtId="3" fontId="36" fillId="0" borderId="1" xfId="0" applyNumberFormat="1" applyFont="1" applyBorder="1"/>
    <xf numFmtId="0" fontId="31" fillId="0" borderId="11" xfId="0" applyFont="1" applyBorder="1" applyAlignment="1">
      <alignment vertical="top"/>
    </xf>
    <xf numFmtId="3" fontId="36" fillId="0" borderId="11" xfId="0" applyNumberFormat="1" applyFont="1" applyBorder="1"/>
    <xf numFmtId="0" fontId="31" fillId="0" borderId="1" xfId="0" applyFont="1" applyBorder="1" applyAlignment="1">
      <alignment horizontal="left" vertical="center"/>
    </xf>
    <xf numFmtId="0" fontId="31" fillId="0" borderId="1" xfId="0" applyFont="1" applyBorder="1" applyAlignment="1">
      <alignment horizontal="left"/>
    </xf>
    <xf numFmtId="0" fontId="1" fillId="0" borderId="1" xfId="0" applyFont="1" applyBorder="1" applyAlignment="1">
      <alignment horizontal="left" vertical="center"/>
    </xf>
    <xf numFmtId="3" fontId="31" fillId="0" borderId="1" xfId="0" applyNumberFormat="1" applyFont="1" applyBorder="1" applyAlignment="1">
      <alignment horizontal="right" vertical="center" wrapText="1"/>
    </xf>
    <xf numFmtId="0" fontId="31" fillId="0" borderId="28" xfId="0" applyFont="1" applyBorder="1" applyAlignment="1">
      <alignment vertical="top" wrapText="1"/>
    </xf>
    <xf numFmtId="0" fontId="31" fillId="0" borderId="15" xfId="0" applyFont="1" applyBorder="1"/>
    <xf numFmtId="0" fontId="31" fillId="0" borderId="20" xfId="0" applyFont="1" applyBorder="1" applyAlignment="1">
      <alignment wrapText="1"/>
    </xf>
    <xf numFmtId="0" fontId="31" fillId="2" borderId="26" xfId="0" applyFont="1" applyFill="1" applyBorder="1" applyAlignment="1">
      <alignment horizontal="left" vertical="top" wrapText="1"/>
    </xf>
    <xf numFmtId="0" fontId="31" fillId="0" borderId="1" xfId="0" applyFont="1" applyBorder="1" applyAlignment="1">
      <alignment vertical="top" wrapText="1"/>
    </xf>
    <xf numFmtId="0" fontId="31" fillId="0" borderId="16" xfId="0" applyFont="1" applyBorder="1"/>
    <xf numFmtId="0" fontId="31" fillId="0" borderId="18" xfId="0" applyFont="1" applyBorder="1"/>
    <xf numFmtId="0" fontId="31" fillId="0" borderId="19" xfId="0" applyFont="1" applyBorder="1" applyAlignment="1">
      <alignment horizontal="left"/>
    </xf>
    <xf numFmtId="0" fontId="31" fillId="0" borderId="19" xfId="0" applyFont="1" applyBorder="1" applyAlignment="1">
      <alignment horizontal="left" vertical="center"/>
    </xf>
    <xf numFmtId="0" fontId="31" fillId="0" borderId="19" xfId="0" applyFont="1" applyBorder="1"/>
    <xf numFmtId="3" fontId="31" fillId="0" borderId="19" xfId="0" applyNumberFormat="1" applyFont="1" applyBorder="1" applyAlignment="1">
      <alignment horizontal="right" vertical="center" wrapText="1"/>
    </xf>
    <xf numFmtId="0" fontId="31" fillId="2" borderId="15" xfId="0" applyFont="1" applyFill="1" applyBorder="1"/>
    <xf numFmtId="0" fontId="31" fillId="0" borderId="1" xfId="0" applyFont="1" applyBorder="1" applyAlignment="1">
      <alignment horizontal="left" vertical="top" wrapText="1"/>
    </xf>
    <xf numFmtId="0" fontId="1" fillId="2" borderId="12" xfId="0" applyFont="1" applyFill="1" applyBorder="1" applyAlignment="1">
      <alignment horizontal="left" vertical="top"/>
    </xf>
    <xf numFmtId="0" fontId="1" fillId="0" borderId="38" xfId="0" applyFont="1" applyBorder="1" applyAlignment="1">
      <alignment horizontal="left" vertical="top" wrapText="1"/>
    </xf>
    <xf numFmtId="0" fontId="35" fillId="2" borderId="20" xfId="0" applyFont="1" applyFill="1" applyBorder="1" applyAlignment="1">
      <alignment horizontal="left" vertical="top"/>
    </xf>
    <xf numFmtId="0" fontId="31" fillId="2" borderId="15" xfId="0" quotePrefix="1" applyFont="1" applyFill="1" applyBorder="1" applyAlignment="1">
      <alignment horizontal="left"/>
    </xf>
    <xf numFmtId="0" fontId="31" fillId="2" borderId="20" xfId="0" quotePrefix="1" applyFont="1" applyFill="1" applyBorder="1" applyAlignment="1">
      <alignment horizontal="left" wrapText="1"/>
    </xf>
    <xf numFmtId="0" fontId="31" fillId="0" borderId="15" xfId="0" applyFont="1" applyBorder="1" applyAlignment="1">
      <alignment wrapText="1"/>
    </xf>
    <xf numFmtId="0" fontId="31" fillId="0" borderId="20" xfId="0" applyFont="1" applyBorder="1" applyAlignment="1">
      <alignment vertical="top" wrapText="1"/>
    </xf>
    <xf numFmtId="3" fontId="31" fillId="2" borderId="11" xfId="0" applyNumberFormat="1" applyFont="1" applyFill="1" applyBorder="1"/>
    <xf numFmtId="3" fontId="31" fillId="2" borderId="14" xfId="0" applyNumberFormat="1" applyFont="1" applyFill="1" applyBorder="1"/>
    <xf numFmtId="3" fontId="31" fillId="2" borderId="14" xfId="0" applyNumberFormat="1" applyFont="1" applyFill="1" applyBorder="1" applyAlignment="1">
      <alignment horizontal="right"/>
    </xf>
    <xf numFmtId="0" fontId="31" fillId="2" borderId="17" xfId="0" applyFont="1" applyFill="1" applyBorder="1" applyAlignment="1">
      <alignment wrapText="1"/>
    </xf>
    <xf numFmtId="3" fontId="31" fillId="0" borderId="30" xfId="0" applyNumberFormat="1" applyFont="1" applyBorder="1"/>
    <xf numFmtId="4" fontId="31" fillId="0" borderId="11" xfId="0" applyNumberFormat="1" applyFont="1" applyBorder="1" applyAlignment="1">
      <alignment horizontal="center" vertical="center" wrapText="1"/>
    </xf>
    <xf numFmtId="0" fontId="1" fillId="0" borderId="13" xfId="0" applyFont="1" applyBorder="1" applyAlignment="1">
      <alignment horizontal="left" vertical="center" wrapText="1"/>
    </xf>
    <xf numFmtId="0" fontId="1" fillId="0" borderId="14" xfId="0" applyFont="1" applyBorder="1" applyAlignment="1">
      <alignment horizontal="center" vertical="center" wrapText="1"/>
    </xf>
    <xf numFmtId="0" fontId="1" fillId="0" borderId="14" xfId="0" quotePrefix="1" applyFont="1" applyBorder="1" applyAlignment="1">
      <alignment horizontal="left" vertical="center" wrapText="1"/>
    </xf>
    <xf numFmtId="0" fontId="1" fillId="2" borderId="14" xfId="0" applyFont="1" applyFill="1" applyBorder="1" applyAlignment="1">
      <alignment horizontal="left" vertical="top" wrapText="1"/>
    </xf>
    <xf numFmtId="3" fontId="31" fillId="2" borderId="14" xfId="0" applyNumberFormat="1" applyFont="1" applyFill="1" applyBorder="1" applyAlignment="1">
      <alignment horizontal="righ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top" wrapText="1"/>
    </xf>
    <xf numFmtId="0" fontId="1" fillId="0" borderId="19" xfId="0" applyFont="1" applyBorder="1" applyAlignment="1">
      <alignment horizontal="center" vertical="center" wrapText="1"/>
    </xf>
    <xf numFmtId="0" fontId="1" fillId="0" borderId="19" xfId="0" applyFont="1" applyBorder="1" applyAlignment="1">
      <alignment horizontal="left" vertical="center" wrapText="1"/>
    </xf>
    <xf numFmtId="0" fontId="1" fillId="2" borderId="19" xfId="0" applyFont="1" applyFill="1" applyBorder="1" applyAlignment="1">
      <alignment horizontal="left" vertical="top" wrapText="1"/>
    </xf>
    <xf numFmtId="3" fontId="31" fillId="2" borderId="19" xfId="0" applyNumberFormat="1" applyFont="1" applyFill="1" applyBorder="1" applyAlignment="1">
      <alignment horizontal="right" vertical="center" wrapText="1"/>
    </xf>
    <xf numFmtId="0" fontId="1" fillId="0" borderId="14" xfId="0" applyFont="1" applyBorder="1" applyAlignment="1">
      <alignment horizontal="left" vertical="center" wrapText="1"/>
    </xf>
    <xf numFmtId="0" fontId="1" fillId="0" borderId="16" xfId="0" applyFont="1" applyBorder="1" applyAlignment="1">
      <alignment horizontal="left" vertical="center" wrapText="1"/>
    </xf>
    <xf numFmtId="0" fontId="1" fillId="2" borderId="18" xfId="0" applyFont="1" applyFill="1" applyBorder="1" applyAlignment="1">
      <alignment horizontal="left" vertical="center" wrapText="1"/>
    </xf>
    <xf numFmtId="0" fontId="31" fillId="0" borderId="29" xfId="0" applyFont="1" applyBorder="1" applyAlignment="1">
      <alignment horizontal="left" vertical="top"/>
    </xf>
    <xf numFmtId="0" fontId="31" fillId="0" borderId="30" xfId="0" applyFont="1" applyBorder="1" applyAlignment="1">
      <alignment horizontal="left" vertical="top"/>
    </xf>
    <xf numFmtId="0" fontId="31" fillId="0" borderId="30" xfId="0" applyFont="1" applyBorder="1" applyAlignment="1">
      <alignment horizontal="left" vertical="top" wrapText="1"/>
    </xf>
    <xf numFmtId="0" fontId="31" fillId="0" borderId="30" xfId="0" applyFont="1" applyBorder="1" applyAlignment="1">
      <alignment horizontal="center" vertical="center" wrapText="1"/>
    </xf>
    <xf numFmtId="0" fontId="31" fillId="0" borderId="16" xfId="0" applyFont="1" applyBorder="1" applyAlignment="1">
      <alignment horizontal="left" vertical="top" wrapText="1"/>
    </xf>
    <xf numFmtId="0" fontId="31" fillId="0" borderId="18" xfId="0" applyFont="1" applyBorder="1" applyAlignment="1">
      <alignment horizontal="left" vertical="top"/>
    </xf>
    <xf numFmtId="0" fontId="31" fillId="2" borderId="12" xfId="0" applyFont="1" applyFill="1" applyBorder="1" applyAlignment="1">
      <alignment horizontal="left" vertical="top"/>
    </xf>
    <xf numFmtId="0" fontId="31" fillId="2" borderId="12" xfId="0" applyFont="1" applyFill="1" applyBorder="1" applyAlignment="1">
      <alignment horizontal="left" vertical="top" wrapText="1"/>
    </xf>
    <xf numFmtId="3" fontId="31" fillId="0" borderId="12" xfId="0" applyNumberFormat="1" applyFont="1" applyBorder="1" applyAlignment="1">
      <alignment vertical="top"/>
    </xf>
    <xf numFmtId="0" fontId="31" fillId="0" borderId="19" xfId="0" quotePrefix="1" applyFont="1" applyBorder="1" applyAlignment="1">
      <alignment horizontal="left" vertical="top"/>
    </xf>
    <xf numFmtId="3" fontId="31" fillId="0" borderId="19" xfId="0" applyNumberFormat="1" applyFont="1" applyBorder="1" applyAlignment="1">
      <alignment vertical="top"/>
    </xf>
    <xf numFmtId="0" fontId="1" fillId="0" borderId="40" xfId="0" applyFont="1" applyBorder="1" applyAlignment="1">
      <alignment horizontal="center" vertical="center" wrapText="1"/>
    </xf>
    <xf numFmtId="0" fontId="31" fillId="2" borderId="38" xfId="0" applyFont="1" applyFill="1" applyBorder="1"/>
    <xf numFmtId="0" fontId="31" fillId="0" borderId="38" xfId="0" applyFont="1" applyBorder="1" applyAlignment="1">
      <alignment horizontal="left" vertical="top" wrapText="1"/>
    </xf>
    <xf numFmtId="3" fontId="31" fillId="2" borderId="34" xfId="0" applyNumberFormat="1" applyFont="1" applyFill="1" applyBorder="1" applyAlignment="1">
      <alignment horizontal="right" vertical="center" wrapText="1"/>
    </xf>
    <xf numFmtId="3" fontId="31" fillId="2" borderId="33" xfId="0" applyNumberFormat="1" applyFont="1" applyFill="1" applyBorder="1" applyAlignment="1">
      <alignment horizontal="right" vertical="center" wrapText="1"/>
    </xf>
    <xf numFmtId="4" fontId="1" fillId="2" borderId="11" xfId="0" applyNumberFormat="1" applyFont="1" applyFill="1" applyBorder="1" applyAlignment="1">
      <alignment horizontal="center" vertical="center" wrapText="1"/>
    </xf>
    <xf numFmtId="3" fontId="31" fillId="0" borderId="31" xfId="0" applyNumberFormat="1" applyFont="1" applyBorder="1" applyAlignment="1">
      <alignment horizontal="right" vertical="center" wrapText="1"/>
    </xf>
    <xf numFmtId="3" fontId="31" fillId="0" borderId="32" xfId="0" applyNumberFormat="1" applyFont="1" applyBorder="1" applyAlignment="1">
      <alignment horizontal="right" vertical="center" wrapText="1"/>
    </xf>
    <xf numFmtId="3" fontId="1" fillId="2" borderId="11" xfId="0" applyNumberFormat="1" applyFont="1" applyFill="1" applyBorder="1"/>
    <xf numFmtId="3" fontId="31" fillId="0" borderId="33" xfId="0" applyNumberFormat="1" applyFont="1" applyBorder="1"/>
    <xf numFmtId="3" fontId="31" fillId="0" borderId="33" xfId="0" applyNumberFormat="1" applyFont="1" applyBorder="1" applyAlignment="1">
      <alignment vertical="top"/>
    </xf>
    <xf numFmtId="3" fontId="36" fillId="0" borderId="33" xfId="0" applyNumberFormat="1" applyFont="1" applyBorder="1"/>
    <xf numFmtId="3" fontId="36" fillId="0" borderId="32" xfId="0" applyNumberFormat="1" applyFont="1" applyBorder="1"/>
    <xf numFmtId="0" fontId="1" fillId="0" borderId="24" xfId="0" applyFont="1" applyBorder="1" applyAlignment="1">
      <alignment horizontal="center" vertical="center" wrapText="1"/>
    </xf>
    <xf numFmtId="4" fontId="1" fillId="2" borderId="25" xfId="0" applyNumberFormat="1" applyFont="1" applyFill="1" applyBorder="1" applyAlignment="1">
      <alignment horizontal="center" vertical="center" wrapText="1"/>
    </xf>
    <xf numFmtId="0" fontId="1" fillId="0" borderId="26" xfId="0" applyFont="1" applyBorder="1" applyAlignment="1">
      <alignment horizontal="center" vertical="center" wrapText="1"/>
    </xf>
    <xf numFmtId="3" fontId="31" fillId="2" borderId="34" xfId="0" applyNumberFormat="1" applyFont="1" applyFill="1" applyBorder="1" applyAlignment="1">
      <alignment vertical="top"/>
    </xf>
    <xf numFmtId="3" fontId="31" fillId="2" borderId="33" xfId="0" applyNumberFormat="1" applyFont="1" applyFill="1" applyBorder="1" applyAlignment="1">
      <alignment vertical="top"/>
    </xf>
    <xf numFmtId="3" fontId="31" fillId="0" borderId="35" xfId="0" applyNumberFormat="1" applyFont="1" applyBorder="1" applyAlignment="1">
      <alignment vertical="top"/>
    </xf>
    <xf numFmtId="3" fontId="36" fillId="0" borderId="19" xfId="0" applyNumberFormat="1" applyFont="1" applyBorder="1"/>
    <xf numFmtId="3" fontId="36" fillId="0" borderId="34" xfId="0" applyNumberFormat="1" applyFont="1" applyBorder="1"/>
    <xf numFmtId="0" fontId="31" fillId="0" borderId="14" xfId="0" applyFont="1" applyBorder="1" applyAlignment="1">
      <alignment horizontal="left" vertical="center"/>
    </xf>
    <xf numFmtId="0" fontId="31" fillId="0" borderId="14" xfId="0" applyFont="1" applyBorder="1" applyAlignment="1">
      <alignment horizontal="left"/>
    </xf>
    <xf numFmtId="3" fontId="31" fillId="0" borderId="14" xfId="0" applyNumberFormat="1" applyFont="1" applyBorder="1"/>
    <xf numFmtId="3" fontId="31" fillId="0" borderId="33" xfId="0" applyNumberFormat="1" applyFont="1" applyBorder="1" applyAlignment="1">
      <alignment horizontal="right" vertical="center" wrapText="1"/>
    </xf>
    <xf numFmtId="3" fontId="31" fillId="2" borderId="43" xfId="0" applyNumberFormat="1" applyFont="1" applyFill="1" applyBorder="1" applyAlignment="1">
      <alignment horizontal="right"/>
    </xf>
    <xf numFmtId="3" fontId="31" fillId="2" borderId="31" xfId="0" applyNumberFormat="1" applyFont="1" applyFill="1" applyBorder="1" applyAlignment="1">
      <alignment horizontal="right"/>
    </xf>
    <xf numFmtId="3" fontId="31" fillId="0" borderId="34" xfId="0" applyNumberFormat="1" applyFont="1" applyBorder="1" applyAlignment="1">
      <alignment horizontal="right" vertical="center" wrapText="1"/>
    </xf>
    <xf numFmtId="0" fontId="31" fillId="0" borderId="27" xfId="0" applyFont="1" applyBorder="1"/>
    <xf numFmtId="0" fontId="31" fillId="0" borderId="11" xfId="0" applyFont="1" applyBorder="1" applyAlignment="1">
      <alignment horizontal="left"/>
    </xf>
    <xf numFmtId="0" fontId="31" fillId="0" borderId="11" xfId="0" applyFont="1" applyBorder="1" applyAlignment="1">
      <alignment horizontal="left" vertical="center"/>
    </xf>
    <xf numFmtId="0" fontId="31" fillId="0" borderId="11" xfId="0" applyFont="1" applyBorder="1"/>
    <xf numFmtId="0" fontId="1" fillId="2" borderId="44" xfId="0" applyFont="1" applyFill="1" applyBorder="1"/>
    <xf numFmtId="0" fontId="1" fillId="2" borderId="45" xfId="0" applyFont="1" applyFill="1" applyBorder="1" applyAlignment="1">
      <alignment horizontal="left"/>
    </xf>
    <xf numFmtId="0" fontId="1" fillId="2" borderId="45" xfId="0" applyFont="1" applyFill="1" applyBorder="1" applyAlignment="1">
      <alignment horizontal="left" vertical="top"/>
    </xf>
    <xf numFmtId="0" fontId="1" fillId="2" borderId="45" xfId="0" applyFont="1" applyFill="1" applyBorder="1"/>
    <xf numFmtId="3" fontId="31" fillId="2" borderId="45" xfId="0" applyNumberFormat="1" applyFont="1" applyFill="1" applyBorder="1"/>
    <xf numFmtId="3" fontId="31" fillId="2" borderId="45" xfId="0" applyNumberFormat="1" applyFont="1" applyFill="1" applyBorder="1" applyAlignment="1">
      <alignment horizontal="right"/>
    </xf>
    <xf numFmtId="0" fontId="1" fillId="0" borderId="24" xfId="0" applyFont="1" applyBorder="1"/>
    <xf numFmtId="0" fontId="1" fillId="0" borderId="25" xfId="0" applyFont="1" applyBorder="1" applyAlignment="1">
      <alignment horizontal="left"/>
    </xf>
    <xf numFmtId="0" fontId="1" fillId="0" borderId="25" xfId="0" applyFont="1" applyBorder="1"/>
    <xf numFmtId="0" fontId="31" fillId="2" borderId="25" xfId="0" applyFont="1" applyFill="1" applyBorder="1"/>
    <xf numFmtId="3" fontId="31" fillId="2" borderId="25" xfId="0" applyNumberFormat="1" applyFont="1" applyFill="1" applyBorder="1"/>
    <xf numFmtId="3" fontId="31" fillId="2" borderId="36" xfId="0" applyNumberFormat="1" applyFont="1" applyFill="1" applyBorder="1"/>
    <xf numFmtId="0" fontId="31" fillId="2" borderId="23" xfId="0" applyFont="1" applyFill="1" applyBorder="1" applyAlignment="1">
      <alignment horizontal="left"/>
    </xf>
    <xf numFmtId="0" fontId="31" fillId="2" borderId="20" xfId="0" applyFont="1" applyFill="1" applyBorder="1" applyAlignment="1">
      <alignment horizontal="left" vertical="top" wrapText="1"/>
    </xf>
    <xf numFmtId="0" fontId="31" fillId="2" borderId="28" xfId="0" applyFont="1" applyFill="1" applyBorder="1" applyAlignment="1">
      <alignment horizontal="left" wrapText="1"/>
    </xf>
    <xf numFmtId="0" fontId="31" fillId="2" borderId="17" xfId="0" applyFont="1" applyFill="1" applyBorder="1" applyAlignment="1">
      <alignment horizontal="left" wrapText="1"/>
    </xf>
    <xf numFmtId="0" fontId="31" fillId="2" borderId="17" xfId="0" applyFont="1" applyFill="1" applyBorder="1" applyAlignment="1">
      <alignment horizontal="left" vertical="top" wrapText="1"/>
    </xf>
    <xf numFmtId="0" fontId="31" fillId="2" borderId="1" xfId="0" applyFont="1" applyFill="1" applyBorder="1" applyAlignment="1">
      <alignment vertical="top" wrapText="1"/>
    </xf>
    <xf numFmtId="3" fontId="31" fillId="0" borderId="14" xfId="0" applyNumberFormat="1" applyFont="1" applyBorder="1" applyAlignment="1">
      <alignment vertical="top"/>
    </xf>
    <xf numFmtId="3" fontId="31" fillId="0" borderId="34" xfId="0" applyNumberFormat="1" applyFont="1" applyBorder="1" applyAlignment="1">
      <alignment vertical="top"/>
    </xf>
    <xf numFmtId="3" fontId="31" fillId="0" borderId="35" xfId="0" applyNumberFormat="1" applyFont="1" applyBorder="1"/>
    <xf numFmtId="0" fontId="31" fillId="2" borderId="1" xfId="0" quotePrefix="1" applyFont="1" applyFill="1" applyBorder="1" applyAlignment="1">
      <alignment horizontal="left" wrapText="1"/>
    </xf>
    <xf numFmtId="0" fontId="31" fillId="2" borderId="17" xfId="0" applyFont="1" applyFill="1" applyBorder="1"/>
    <xf numFmtId="0" fontId="31" fillId="2" borderId="28" xfId="0" applyFont="1" applyFill="1" applyBorder="1" applyAlignment="1">
      <alignment vertical="top" wrapText="1"/>
    </xf>
    <xf numFmtId="0" fontId="31" fillId="0" borderId="17" xfId="0" applyFont="1" applyBorder="1"/>
    <xf numFmtId="0" fontId="31" fillId="2" borderId="20" xfId="0" applyFont="1" applyFill="1" applyBorder="1" applyAlignment="1">
      <alignment wrapText="1"/>
    </xf>
    <xf numFmtId="3" fontId="31" fillId="2" borderId="36" xfId="0" applyNumberFormat="1" applyFont="1" applyFill="1" applyBorder="1" applyAlignment="1">
      <alignment vertical="top"/>
    </xf>
    <xf numFmtId="3" fontId="31" fillId="2" borderId="35" xfId="0" applyNumberFormat="1" applyFont="1" applyFill="1" applyBorder="1" applyAlignment="1">
      <alignment vertical="top"/>
    </xf>
    <xf numFmtId="0" fontId="31" fillId="0" borderId="1" xfId="0" quotePrefix="1" applyFont="1" applyBorder="1" applyAlignment="1">
      <alignment horizontal="left" vertical="center" wrapText="1"/>
    </xf>
    <xf numFmtId="0" fontId="31" fillId="0" borderId="1" xfId="0" applyFont="1" applyBorder="1" applyAlignment="1">
      <alignment horizontal="left" vertical="center" wrapText="1"/>
    </xf>
    <xf numFmtId="0" fontId="31" fillId="0" borderId="1" xfId="0" quotePrefix="1" applyFont="1" applyBorder="1" applyAlignment="1">
      <alignment horizontal="left" vertical="top" wrapText="1"/>
    </xf>
    <xf numFmtId="0" fontId="31" fillId="0" borderId="19" xfId="0" applyFont="1" applyBorder="1" applyAlignment="1">
      <alignment horizontal="left" vertical="top" wrapText="1"/>
    </xf>
    <xf numFmtId="0" fontId="31" fillId="0" borderId="19" xfId="0" quotePrefix="1" applyFont="1" applyBorder="1" applyAlignment="1">
      <alignment horizontal="left" vertical="center" wrapText="1"/>
    </xf>
    <xf numFmtId="3" fontId="31" fillId="0" borderId="37" xfId="0" applyNumberFormat="1" applyFont="1" applyBorder="1" applyAlignment="1">
      <alignment vertical="center" wrapText="1"/>
    </xf>
    <xf numFmtId="0" fontId="31" fillId="0" borderId="21" xfId="0" applyFont="1" applyBorder="1"/>
    <xf numFmtId="0" fontId="35" fillId="2" borderId="17" xfId="0" applyFont="1" applyFill="1" applyBorder="1" applyAlignment="1">
      <alignment horizontal="left" vertical="top" wrapText="1"/>
    </xf>
    <xf numFmtId="0" fontId="31" fillId="0" borderId="15" xfId="0" applyFont="1" applyBorder="1" applyAlignment="1">
      <alignment vertical="top" wrapText="1"/>
    </xf>
    <xf numFmtId="0" fontId="31" fillId="0" borderId="17" xfId="0" applyFont="1" applyBorder="1" applyAlignment="1">
      <alignment vertical="top" wrapText="1"/>
    </xf>
    <xf numFmtId="0" fontId="31" fillId="2" borderId="17" xfId="0" applyFont="1" applyFill="1" applyBorder="1" applyAlignment="1">
      <alignment vertical="top" wrapText="1"/>
    </xf>
    <xf numFmtId="0" fontId="31" fillId="0" borderId="28" xfId="0" applyFont="1" applyBorder="1" applyAlignment="1">
      <alignment horizontal="left" vertical="top" wrapText="1"/>
    </xf>
    <xf numFmtId="0" fontId="31" fillId="0" borderId="23" xfId="0" applyFont="1" applyBorder="1" applyAlignment="1">
      <alignment vertical="top" wrapText="1"/>
    </xf>
    <xf numFmtId="0" fontId="31" fillId="2" borderId="20" xfId="0" applyFont="1" applyFill="1" applyBorder="1" applyAlignment="1">
      <alignment vertical="top" wrapText="1"/>
    </xf>
    <xf numFmtId="49" fontId="31" fillId="0" borderId="12" xfId="0" applyNumberFormat="1" applyFont="1" applyBorder="1" applyAlignment="1">
      <alignment horizontal="left" vertical="top" wrapText="1"/>
    </xf>
    <xf numFmtId="49" fontId="31" fillId="0" borderId="1" xfId="0" applyNumberFormat="1" applyFont="1" applyBorder="1" applyAlignment="1">
      <alignment horizontal="left" vertical="top" wrapText="1"/>
    </xf>
    <xf numFmtId="0" fontId="31" fillId="2" borderId="14" xfId="0" applyFont="1" applyFill="1" applyBorder="1" applyAlignment="1">
      <alignment wrapText="1"/>
    </xf>
    <xf numFmtId="3" fontId="31" fillId="2" borderId="37" xfId="0" applyNumberFormat="1" applyFont="1" applyFill="1" applyBorder="1"/>
    <xf numFmtId="0" fontId="31" fillId="2" borderId="21" xfId="0" applyFont="1" applyFill="1" applyBorder="1" applyAlignment="1">
      <alignment horizontal="left" wrapText="1"/>
    </xf>
    <xf numFmtId="0" fontId="31" fillId="0" borderId="17" xfId="0" applyFont="1" applyBorder="1" applyAlignment="1">
      <alignment horizontal="left" vertical="top"/>
    </xf>
    <xf numFmtId="49" fontId="31" fillId="0" borderId="17" xfId="0" applyNumberFormat="1" applyFont="1" applyBorder="1" applyAlignment="1">
      <alignment horizontal="left" vertical="top" wrapText="1"/>
    </xf>
    <xf numFmtId="0" fontId="31" fillId="0" borderId="17" xfId="0" applyFont="1" applyBorder="1" applyAlignment="1">
      <alignment wrapText="1"/>
    </xf>
    <xf numFmtId="0" fontId="31" fillId="0" borderId="38" xfId="0" applyFont="1" applyBorder="1" applyAlignment="1">
      <alignment vertical="top" wrapText="1"/>
    </xf>
    <xf numFmtId="0" fontId="31" fillId="0" borderId="42" xfId="0" applyFont="1" applyBorder="1" applyAlignment="1">
      <alignment horizontal="left" vertical="top" wrapText="1"/>
    </xf>
    <xf numFmtId="0" fontId="31" fillId="0" borderId="12" xfId="0" applyFont="1" applyBorder="1" applyAlignment="1">
      <alignment horizontal="left" vertical="top" wrapText="1"/>
    </xf>
    <xf numFmtId="0" fontId="31" fillId="2" borderId="33" xfId="0" applyFont="1" applyFill="1" applyBorder="1" applyAlignment="1">
      <alignment wrapText="1"/>
    </xf>
    <xf numFmtId="0" fontId="31" fillId="2" borderId="15" xfId="0" applyFont="1" applyFill="1" applyBorder="1" applyAlignment="1">
      <alignment vertical="top" wrapText="1"/>
    </xf>
    <xf numFmtId="3" fontId="31" fillId="0" borderId="38" xfId="0" applyNumberFormat="1" applyFont="1" applyBorder="1"/>
    <xf numFmtId="3" fontId="31" fillId="2" borderId="38" xfId="0" applyNumberFormat="1" applyFont="1" applyFill="1" applyBorder="1"/>
    <xf numFmtId="3" fontId="31" fillId="2" borderId="28" xfId="0" applyNumberFormat="1" applyFont="1" applyFill="1" applyBorder="1"/>
    <xf numFmtId="3" fontId="31" fillId="0" borderId="28" xfId="0" applyNumberFormat="1" applyFont="1" applyBorder="1" applyAlignment="1">
      <alignment wrapText="1"/>
    </xf>
    <xf numFmtId="0" fontId="31" fillId="0" borderId="26" xfId="0" applyFont="1" applyBorder="1" applyAlignment="1">
      <alignment horizontal="left" vertical="top" wrapText="1"/>
    </xf>
    <xf numFmtId="0" fontId="31" fillId="2" borderId="20" xfId="0" applyFont="1" applyFill="1" applyBorder="1" applyAlignment="1">
      <alignment horizontal="left" wrapText="1"/>
    </xf>
    <xf numFmtId="0" fontId="31" fillId="2" borderId="1" xfId="0" quotePrefix="1" applyFont="1" applyFill="1" applyBorder="1" applyAlignment="1">
      <alignment horizontal="left" vertical="top" wrapText="1"/>
    </xf>
    <xf numFmtId="3" fontId="31" fillId="0" borderId="19" xfId="0" applyNumberFormat="1" applyFont="1" applyBorder="1"/>
    <xf numFmtId="0" fontId="31" fillId="0" borderId="28" xfId="0" applyFont="1" applyBorder="1" applyAlignment="1">
      <alignment horizontal="left" vertical="top" wrapText="1"/>
    </xf>
    <xf numFmtId="0" fontId="31" fillId="0" borderId="23" xfId="0" applyFont="1" applyBorder="1" applyAlignment="1">
      <alignment horizontal="left" vertical="top" wrapText="1"/>
    </xf>
    <xf numFmtId="0" fontId="31" fillId="0" borderId="41" xfId="0" applyFont="1" applyBorder="1" applyAlignment="1">
      <alignment horizontal="left" vertical="top" wrapText="1"/>
    </xf>
    <xf numFmtId="0" fontId="31" fillId="0" borderId="42" xfId="0" applyFont="1" applyBorder="1" applyAlignment="1">
      <alignment horizontal="left" vertical="top" wrapText="1"/>
    </xf>
    <xf numFmtId="0" fontId="31" fillId="0" borderId="11" xfId="0" applyFont="1" applyBorder="1" applyAlignment="1">
      <alignment horizontal="left" vertical="top" wrapText="1"/>
    </xf>
    <xf numFmtId="0" fontId="31" fillId="0" borderId="12" xfId="0" applyFont="1" applyBorder="1" applyAlignment="1">
      <alignment horizontal="left" vertical="top" wrapText="1"/>
    </xf>
    <xf numFmtId="0" fontId="31" fillId="2" borderId="39" xfId="0" applyFont="1" applyFill="1" applyBorder="1" applyAlignment="1">
      <alignment horizontal="left" vertical="top" wrapText="1"/>
    </xf>
    <xf numFmtId="0" fontId="31" fillId="2" borderId="46" xfId="0" applyFont="1" applyFill="1" applyBorder="1" applyAlignment="1">
      <alignment horizontal="left" vertical="top" wrapText="1"/>
    </xf>
    <xf numFmtId="0" fontId="31" fillId="2" borderId="15" xfId="0" applyFont="1" applyFill="1" applyBorder="1" applyAlignment="1">
      <alignment horizontal="left" vertical="top" wrapText="1"/>
    </xf>
    <xf numFmtId="0" fontId="31" fillId="2" borderId="17" xfId="0" applyFont="1" applyFill="1" applyBorder="1" applyAlignment="1">
      <alignment horizontal="left" vertical="top" wrapText="1"/>
    </xf>
    <xf numFmtId="0" fontId="31" fillId="2" borderId="20" xfId="0" applyFont="1" applyFill="1" applyBorder="1" applyAlignment="1">
      <alignment horizontal="left" vertical="top" wrapText="1"/>
    </xf>
    <xf numFmtId="0" fontId="31" fillId="2" borderId="28" xfId="0" applyFont="1" applyFill="1" applyBorder="1" applyAlignment="1">
      <alignment horizontal="left" vertical="top" wrapText="1"/>
    </xf>
    <xf numFmtId="0" fontId="31" fillId="2" borderId="23" xfId="0" applyFont="1" applyFill="1" applyBorder="1" applyAlignment="1">
      <alignment horizontal="left" vertical="top" wrapText="1"/>
    </xf>
    <xf numFmtId="0" fontId="31" fillId="2" borderId="0" xfId="0" applyFont="1" applyFill="1" applyAlignment="1">
      <alignment horizontal="left" vertical="top" wrapText="1"/>
    </xf>
  </cellXfs>
  <cellStyles count="733">
    <cellStyle name="20% - Accent1 2" xfId="14" xr:uid="{00000000-0005-0000-0000-000000000000}"/>
    <cellStyle name="20% - Accent1 2 2" xfId="15" xr:uid="{00000000-0005-0000-0000-000001000000}"/>
    <cellStyle name="20% - Accent1 3" xfId="16" xr:uid="{00000000-0005-0000-0000-000002000000}"/>
    <cellStyle name="20% - Accent2 2" xfId="17" xr:uid="{00000000-0005-0000-0000-000003000000}"/>
    <cellStyle name="20% - Accent2 2 2" xfId="18" xr:uid="{00000000-0005-0000-0000-000004000000}"/>
    <cellStyle name="20% - Accent2 3" xfId="19" xr:uid="{00000000-0005-0000-0000-000005000000}"/>
    <cellStyle name="20% - Accent3 2" xfId="20" xr:uid="{00000000-0005-0000-0000-000006000000}"/>
    <cellStyle name="20% - Accent3 2 2" xfId="21" xr:uid="{00000000-0005-0000-0000-000007000000}"/>
    <cellStyle name="20% - Accent3 3" xfId="22" xr:uid="{00000000-0005-0000-0000-000008000000}"/>
    <cellStyle name="20% - Accent4 2" xfId="23" xr:uid="{00000000-0005-0000-0000-000009000000}"/>
    <cellStyle name="20% - Accent4 2 2" xfId="24" xr:uid="{00000000-0005-0000-0000-00000A000000}"/>
    <cellStyle name="20% - Accent4 3" xfId="25" xr:uid="{00000000-0005-0000-0000-00000B000000}"/>
    <cellStyle name="20% - Accent5 2" xfId="26" xr:uid="{00000000-0005-0000-0000-00000C000000}"/>
    <cellStyle name="20% - Accent5 2 2" xfId="27" xr:uid="{00000000-0005-0000-0000-00000D000000}"/>
    <cellStyle name="20% - Accent5 3" xfId="28" xr:uid="{00000000-0005-0000-0000-00000E000000}"/>
    <cellStyle name="20% - Accent6 2" xfId="29" xr:uid="{00000000-0005-0000-0000-00000F000000}"/>
    <cellStyle name="20% - Accent6 2 2" xfId="30" xr:uid="{00000000-0005-0000-0000-000010000000}"/>
    <cellStyle name="20% - Accent6 3" xfId="31" xr:uid="{00000000-0005-0000-0000-000011000000}"/>
    <cellStyle name="20% – rõhk1" xfId="32" xr:uid="{00000000-0005-0000-0000-000012000000}"/>
    <cellStyle name="20% – rõhk2" xfId="33" xr:uid="{00000000-0005-0000-0000-000013000000}"/>
    <cellStyle name="20% – rõhk3" xfId="34" xr:uid="{00000000-0005-0000-0000-000014000000}"/>
    <cellStyle name="20% – rõhk4" xfId="35" xr:uid="{00000000-0005-0000-0000-000015000000}"/>
    <cellStyle name="20% – rõhk5" xfId="36" xr:uid="{00000000-0005-0000-0000-000016000000}"/>
    <cellStyle name="20% – rõhk6" xfId="37" xr:uid="{00000000-0005-0000-0000-000017000000}"/>
    <cellStyle name="40% - Accent1 2" xfId="38" xr:uid="{00000000-0005-0000-0000-000018000000}"/>
    <cellStyle name="40% - Accent1 2 2" xfId="39" xr:uid="{00000000-0005-0000-0000-000019000000}"/>
    <cellStyle name="40% - Accent1 3" xfId="40" xr:uid="{00000000-0005-0000-0000-00001A000000}"/>
    <cellStyle name="40% - Accent2 2" xfId="41" xr:uid="{00000000-0005-0000-0000-00001B000000}"/>
    <cellStyle name="40% - Accent2 2 2" xfId="42" xr:uid="{00000000-0005-0000-0000-00001C000000}"/>
    <cellStyle name="40% - Accent2 3" xfId="43" xr:uid="{00000000-0005-0000-0000-00001D000000}"/>
    <cellStyle name="40% - Accent3 2" xfId="44" xr:uid="{00000000-0005-0000-0000-00001E000000}"/>
    <cellStyle name="40% - Accent3 2 2" xfId="45" xr:uid="{00000000-0005-0000-0000-00001F000000}"/>
    <cellStyle name="40% - Accent3 3" xfId="46" xr:uid="{00000000-0005-0000-0000-000020000000}"/>
    <cellStyle name="40% - Accent4 2" xfId="47" xr:uid="{00000000-0005-0000-0000-000021000000}"/>
    <cellStyle name="40% - Accent4 2 2" xfId="48" xr:uid="{00000000-0005-0000-0000-000022000000}"/>
    <cellStyle name="40% - Accent4 3" xfId="49" xr:uid="{00000000-0005-0000-0000-000023000000}"/>
    <cellStyle name="40% - Accent5 2" xfId="50" xr:uid="{00000000-0005-0000-0000-000024000000}"/>
    <cellStyle name="40% - Accent5 2 2" xfId="51" xr:uid="{00000000-0005-0000-0000-000025000000}"/>
    <cellStyle name="40% - Accent5 3" xfId="52" xr:uid="{00000000-0005-0000-0000-000026000000}"/>
    <cellStyle name="40% - Accent6 2" xfId="53" xr:uid="{00000000-0005-0000-0000-000027000000}"/>
    <cellStyle name="40% - Accent6 2 2" xfId="54" xr:uid="{00000000-0005-0000-0000-000028000000}"/>
    <cellStyle name="40% - Accent6 3" xfId="55" xr:uid="{00000000-0005-0000-0000-000029000000}"/>
    <cellStyle name="40% – rõhk1" xfId="56" xr:uid="{00000000-0005-0000-0000-00002A000000}"/>
    <cellStyle name="40% – rõhk2" xfId="57" xr:uid="{00000000-0005-0000-0000-00002B000000}"/>
    <cellStyle name="40% – rõhk3" xfId="58" xr:uid="{00000000-0005-0000-0000-00002C000000}"/>
    <cellStyle name="40% – rõhk4" xfId="59" xr:uid="{00000000-0005-0000-0000-00002D000000}"/>
    <cellStyle name="40% – rõhk5" xfId="60" xr:uid="{00000000-0005-0000-0000-00002E000000}"/>
    <cellStyle name="40% – rõhk6" xfId="61" xr:uid="{00000000-0005-0000-0000-00002F000000}"/>
    <cellStyle name="60% - Accent1 2" xfId="62" xr:uid="{00000000-0005-0000-0000-000030000000}"/>
    <cellStyle name="60% - Accent2 2" xfId="63" xr:uid="{00000000-0005-0000-0000-000031000000}"/>
    <cellStyle name="60% - Accent3 2" xfId="64" xr:uid="{00000000-0005-0000-0000-000032000000}"/>
    <cellStyle name="60% - Accent4 2" xfId="65" xr:uid="{00000000-0005-0000-0000-000033000000}"/>
    <cellStyle name="60% - Accent5 2" xfId="66" xr:uid="{00000000-0005-0000-0000-000034000000}"/>
    <cellStyle name="60% - Accent6 2" xfId="67" xr:uid="{00000000-0005-0000-0000-000035000000}"/>
    <cellStyle name="60% – rõhk1" xfId="68" xr:uid="{00000000-0005-0000-0000-000036000000}"/>
    <cellStyle name="60% – rõhk2" xfId="69" xr:uid="{00000000-0005-0000-0000-000037000000}"/>
    <cellStyle name="60% – rõhk3" xfId="70" xr:uid="{00000000-0005-0000-0000-000038000000}"/>
    <cellStyle name="60% – rõhk4" xfId="71" xr:uid="{00000000-0005-0000-0000-000039000000}"/>
    <cellStyle name="60% – rõhk5" xfId="72" xr:uid="{00000000-0005-0000-0000-00003A000000}"/>
    <cellStyle name="60% – rõhk6" xfId="73" xr:uid="{00000000-0005-0000-0000-00003B000000}"/>
    <cellStyle name="Accent1 2" xfId="74" xr:uid="{00000000-0005-0000-0000-00003C000000}"/>
    <cellStyle name="Accent2 2" xfId="75" xr:uid="{00000000-0005-0000-0000-00003D000000}"/>
    <cellStyle name="Accent3 2" xfId="76" xr:uid="{00000000-0005-0000-0000-00003E000000}"/>
    <cellStyle name="Accent4 2" xfId="77" xr:uid="{00000000-0005-0000-0000-00003F000000}"/>
    <cellStyle name="Accent5 2" xfId="78" xr:uid="{00000000-0005-0000-0000-000040000000}"/>
    <cellStyle name="Accent6 2" xfId="79" xr:uid="{00000000-0005-0000-0000-000041000000}"/>
    <cellStyle name="Arvutus" xfId="80" xr:uid="{00000000-0005-0000-0000-000042000000}"/>
    <cellStyle name="Arvutus 2" xfId="81" xr:uid="{00000000-0005-0000-0000-000043000000}"/>
    <cellStyle name="Bad 2" xfId="82" xr:uid="{00000000-0005-0000-0000-000044000000}"/>
    <cellStyle name="Calculation 2" xfId="83" xr:uid="{00000000-0005-0000-0000-000045000000}"/>
    <cellStyle name="Check Cell 2" xfId="84" xr:uid="{00000000-0005-0000-0000-000046000000}"/>
    <cellStyle name="ColTitles" xfId="85" xr:uid="{00000000-0005-0000-0000-000047000000}"/>
    <cellStyle name="Comma 2" xfId="86" xr:uid="{00000000-0005-0000-0000-000048000000}"/>
    <cellStyle name="Comma 3" xfId="87" xr:uid="{00000000-0005-0000-0000-000049000000}"/>
    <cellStyle name="Comma0" xfId="88" xr:uid="{00000000-0005-0000-0000-00004A000000}"/>
    <cellStyle name="Currency0" xfId="89" xr:uid="{00000000-0005-0000-0000-00004B000000}"/>
    <cellStyle name="Date" xfId="90" xr:uid="{00000000-0005-0000-0000-00004C000000}"/>
    <cellStyle name="Excel Built-in Normal" xfId="91" xr:uid="{00000000-0005-0000-0000-00004D000000}"/>
    <cellStyle name="Excel Built-in Normal 1" xfId="92" xr:uid="{00000000-0005-0000-0000-00004E000000}"/>
    <cellStyle name="Excel_BuiltIn_Comma 1" xfId="93" xr:uid="{00000000-0005-0000-0000-00004F000000}"/>
    <cellStyle name="Explanatory Text 2" xfId="94" xr:uid="{00000000-0005-0000-0000-000050000000}"/>
    <cellStyle name="Fixed" xfId="95" xr:uid="{00000000-0005-0000-0000-000051000000}"/>
    <cellStyle name="Good 2" xfId="96" xr:uid="{00000000-0005-0000-0000-000052000000}"/>
    <cellStyle name="Halb" xfId="97" xr:uid="{00000000-0005-0000-0000-000053000000}"/>
    <cellStyle name="Hea" xfId="98" xr:uid="{00000000-0005-0000-0000-000054000000}"/>
    <cellStyle name="Heading 1 2" xfId="99" xr:uid="{00000000-0005-0000-0000-000055000000}"/>
    <cellStyle name="Heading 2 2" xfId="100" xr:uid="{00000000-0005-0000-0000-000056000000}"/>
    <cellStyle name="Heading 3 2" xfId="101" xr:uid="{00000000-0005-0000-0000-000057000000}"/>
    <cellStyle name="Heading 4 2" xfId="102" xr:uid="{00000000-0005-0000-0000-000058000000}"/>
    <cellStyle name="Hoiatustekst" xfId="103" xr:uid="{00000000-0005-0000-0000-000059000000}"/>
    <cellStyle name="Hyperlink 2" xfId="104" xr:uid="{00000000-0005-0000-0000-00005A000000}"/>
    <cellStyle name="Input 2" xfId="105" xr:uid="{00000000-0005-0000-0000-00005B000000}"/>
    <cellStyle name="Kokku" xfId="106" xr:uid="{00000000-0005-0000-0000-00005C000000}"/>
    <cellStyle name="Kokku 2" xfId="107" xr:uid="{00000000-0005-0000-0000-00005D000000}"/>
    <cellStyle name="Koma 2" xfId="108" xr:uid="{00000000-0005-0000-0000-00005E000000}"/>
    <cellStyle name="Koma 2 2" xfId="109" xr:uid="{00000000-0005-0000-0000-00005F000000}"/>
    <cellStyle name="Koma 2 2 2" xfId="110" xr:uid="{00000000-0005-0000-0000-000060000000}"/>
    <cellStyle name="Koma 2 2 3" xfId="111" xr:uid="{00000000-0005-0000-0000-000061000000}"/>
    <cellStyle name="Koma 2 3" xfId="112" xr:uid="{00000000-0005-0000-0000-000062000000}"/>
    <cellStyle name="Koma 2 4" xfId="113" xr:uid="{00000000-0005-0000-0000-000063000000}"/>
    <cellStyle name="Koma 2 5" xfId="114" xr:uid="{00000000-0005-0000-0000-000064000000}"/>
    <cellStyle name="Koma 3" xfId="115" xr:uid="{00000000-0005-0000-0000-000065000000}"/>
    <cellStyle name="Koma 4" xfId="116" xr:uid="{00000000-0005-0000-0000-000066000000}"/>
    <cellStyle name="Kontrolli lahtrit" xfId="117" xr:uid="{00000000-0005-0000-0000-000067000000}"/>
    <cellStyle name="Laad 1" xfId="118" xr:uid="{00000000-0005-0000-0000-000068000000}"/>
    <cellStyle name="Lingitud lahter" xfId="119" xr:uid="{00000000-0005-0000-0000-000069000000}"/>
    <cellStyle name="Lingitud lahter 2" xfId="120" xr:uid="{00000000-0005-0000-0000-00006A000000}"/>
    <cellStyle name="Linked Cell 2" xfId="121" xr:uid="{00000000-0005-0000-0000-00006B000000}"/>
    <cellStyle name="Milliers [0]_budgetcalend 2002 02" xfId="122" xr:uid="{00000000-0005-0000-0000-00006C000000}"/>
    <cellStyle name="Milliers_budgetcalend 2002 02" xfId="123" xr:uid="{00000000-0005-0000-0000-00006D000000}"/>
    <cellStyle name="Minu" xfId="124" xr:uid="{00000000-0005-0000-0000-00006E000000}"/>
    <cellStyle name="Monétaire [0]_budgetcalend 2002 02" xfId="125" xr:uid="{00000000-0005-0000-0000-00006F000000}"/>
    <cellStyle name="Monétaire_budgetcalend 2002 02" xfId="126" xr:uid="{00000000-0005-0000-0000-000070000000}"/>
    <cellStyle name="Märkus" xfId="127" xr:uid="{00000000-0005-0000-0000-000071000000}"/>
    <cellStyle name="Märkus 2" xfId="128" xr:uid="{00000000-0005-0000-0000-000072000000}"/>
    <cellStyle name="Neutraalne" xfId="129" xr:uid="{00000000-0005-0000-0000-000073000000}"/>
    <cellStyle name="Neutraalne 2" xfId="130" xr:uid="{00000000-0005-0000-0000-000074000000}"/>
    <cellStyle name="Neutral 2" xfId="131" xr:uid="{00000000-0005-0000-0000-000075000000}"/>
    <cellStyle name="Normaallaad 10" xfId="132" xr:uid="{00000000-0005-0000-0000-000076000000}"/>
    <cellStyle name="Normaallaad 10 2" xfId="133" xr:uid="{00000000-0005-0000-0000-000077000000}"/>
    <cellStyle name="Normaallaad 10 3" xfId="134" xr:uid="{00000000-0005-0000-0000-000078000000}"/>
    <cellStyle name="Normaallaad 10 4" xfId="135" xr:uid="{00000000-0005-0000-0000-000079000000}"/>
    <cellStyle name="Normaallaad 10 5" xfId="136" xr:uid="{00000000-0005-0000-0000-00007A000000}"/>
    <cellStyle name="Normaallaad 10 6" xfId="137" xr:uid="{00000000-0005-0000-0000-00007B000000}"/>
    <cellStyle name="Normaallaad 10 7" xfId="138" xr:uid="{00000000-0005-0000-0000-00007C000000}"/>
    <cellStyle name="Normaallaad 10 7 2" xfId="139" xr:uid="{00000000-0005-0000-0000-00007D000000}"/>
    <cellStyle name="Normaallaad 11" xfId="140" xr:uid="{00000000-0005-0000-0000-00007E000000}"/>
    <cellStyle name="Normaallaad 11 2" xfId="141" xr:uid="{00000000-0005-0000-0000-00007F000000}"/>
    <cellStyle name="Normaallaad 11 3" xfId="142" xr:uid="{00000000-0005-0000-0000-000080000000}"/>
    <cellStyle name="Normaallaad 11 4" xfId="143" xr:uid="{00000000-0005-0000-0000-000081000000}"/>
    <cellStyle name="Normaallaad 11 5" xfId="144" xr:uid="{00000000-0005-0000-0000-000082000000}"/>
    <cellStyle name="Normaallaad 11 6" xfId="145" xr:uid="{00000000-0005-0000-0000-000083000000}"/>
    <cellStyle name="Normaallaad 12" xfId="146" xr:uid="{00000000-0005-0000-0000-000084000000}"/>
    <cellStyle name="Normaallaad 12 2" xfId="147" xr:uid="{00000000-0005-0000-0000-000085000000}"/>
    <cellStyle name="Normaallaad 12 3" xfId="148" xr:uid="{00000000-0005-0000-0000-000086000000}"/>
    <cellStyle name="Normaallaad 12 4" xfId="149" xr:uid="{00000000-0005-0000-0000-000087000000}"/>
    <cellStyle name="Normaallaad 12 5" xfId="150" xr:uid="{00000000-0005-0000-0000-000088000000}"/>
    <cellStyle name="Normaallaad 12 6" xfId="151" xr:uid="{00000000-0005-0000-0000-000089000000}"/>
    <cellStyle name="Normaallaad 13" xfId="152" xr:uid="{00000000-0005-0000-0000-00008A000000}"/>
    <cellStyle name="Normaallaad 13 2" xfId="153" xr:uid="{00000000-0005-0000-0000-00008B000000}"/>
    <cellStyle name="Normaallaad 14" xfId="154" xr:uid="{00000000-0005-0000-0000-00008C000000}"/>
    <cellStyle name="Normaallaad 14 2" xfId="155" xr:uid="{00000000-0005-0000-0000-00008D000000}"/>
    <cellStyle name="Normaallaad 14 3" xfId="156" xr:uid="{00000000-0005-0000-0000-00008E000000}"/>
    <cellStyle name="Normaallaad 14 4" xfId="157" xr:uid="{00000000-0005-0000-0000-00008F000000}"/>
    <cellStyle name="Normaallaad 14 5" xfId="158" xr:uid="{00000000-0005-0000-0000-000090000000}"/>
    <cellStyle name="Normaallaad 14 6" xfId="159" xr:uid="{00000000-0005-0000-0000-000091000000}"/>
    <cellStyle name="Normaallaad 15" xfId="160" xr:uid="{00000000-0005-0000-0000-000092000000}"/>
    <cellStyle name="Normaallaad 15 2" xfId="161" xr:uid="{00000000-0005-0000-0000-000093000000}"/>
    <cellStyle name="Normaallaad 15 3" xfId="162" xr:uid="{00000000-0005-0000-0000-000094000000}"/>
    <cellStyle name="Normaallaad 15 4" xfId="163" xr:uid="{00000000-0005-0000-0000-000095000000}"/>
    <cellStyle name="Normaallaad 15 5" xfId="164" xr:uid="{00000000-0005-0000-0000-000096000000}"/>
    <cellStyle name="Normaallaad 15 6" xfId="165" xr:uid="{00000000-0005-0000-0000-000097000000}"/>
    <cellStyle name="Normaallaad 16" xfId="166" xr:uid="{00000000-0005-0000-0000-000098000000}"/>
    <cellStyle name="Normaallaad 16 2" xfId="167" xr:uid="{00000000-0005-0000-0000-000099000000}"/>
    <cellStyle name="Normaallaad 16 3" xfId="168" xr:uid="{00000000-0005-0000-0000-00009A000000}"/>
    <cellStyle name="Normaallaad 17" xfId="169" xr:uid="{00000000-0005-0000-0000-00009B000000}"/>
    <cellStyle name="Normaallaad 17 2" xfId="170" xr:uid="{00000000-0005-0000-0000-00009C000000}"/>
    <cellStyle name="Normaallaad 18" xfId="171" xr:uid="{00000000-0005-0000-0000-00009D000000}"/>
    <cellStyle name="Normaallaad 18 2" xfId="172" xr:uid="{00000000-0005-0000-0000-00009E000000}"/>
    <cellStyle name="Normaallaad 19" xfId="173" xr:uid="{00000000-0005-0000-0000-00009F000000}"/>
    <cellStyle name="Normaallaad 19 2" xfId="174" xr:uid="{00000000-0005-0000-0000-0000A0000000}"/>
    <cellStyle name="Normaallaad 2" xfId="1" xr:uid="{00000000-0005-0000-0000-0000A1000000}"/>
    <cellStyle name="Normaallaad 2 10" xfId="176" xr:uid="{00000000-0005-0000-0000-0000A2000000}"/>
    <cellStyle name="Normaallaad 2 10 2" xfId="177" xr:uid="{00000000-0005-0000-0000-0000A3000000}"/>
    <cellStyle name="Normaallaad 2 11" xfId="178" xr:uid="{00000000-0005-0000-0000-0000A4000000}"/>
    <cellStyle name="Normaallaad 2 11 2" xfId="179" xr:uid="{00000000-0005-0000-0000-0000A5000000}"/>
    <cellStyle name="Normaallaad 2 12" xfId="180" xr:uid="{00000000-0005-0000-0000-0000A6000000}"/>
    <cellStyle name="Normaallaad 2 12 2" xfId="181" xr:uid="{00000000-0005-0000-0000-0000A7000000}"/>
    <cellStyle name="Normaallaad 2 13" xfId="182" xr:uid="{00000000-0005-0000-0000-0000A8000000}"/>
    <cellStyle name="Normaallaad 2 13 2" xfId="183" xr:uid="{00000000-0005-0000-0000-0000A9000000}"/>
    <cellStyle name="Normaallaad 2 14" xfId="184" xr:uid="{00000000-0005-0000-0000-0000AA000000}"/>
    <cellStyle name="Normaallaad 2 14 2" xfId="185" xr:uid="{00000000-0005-0000-0000-0000AB000000}"/>
    <cellStyle name="Normaallaad 2 15" xfId="186" xr:uid="{00000000-0005-0000-0000-0000AC000000}"/>
    <cellStyle name="Normaallaad 2 15 2" xfId="187" xr:uid="{00000000-0005-0000-0000-0000AD000000}"/>
    <cellStyle name="Normaallaad 2 16" xfId="188" xr:uid="{00000000-0005-0000-0000-0000AE000000}"/>
    <cellStyle name="Normaallaad 2 16 2" xfId="189" xr:uid="{00000000-0005-0000-0000-0000AF000000}"/>
    <cellStyle name="Normaallaad 2 17" xfId="190" xr:uid="{00000000-0005-0000-0000-0000B0000000}"/>
    <cellStyle name="Normaallaad 2 17 2" xfId="191" xr:uid="{00000000-0005-0000-0000-0000B1000000}"/>
    <cellStyle name="Normaallaad 2 18" xfId="192" xr:uid="{00000000-0005-0000-0000-0000B2000000}"/>
    <cellStyle name="Normaallaad 2 18 2" xfId="193" xr:uid="{00000000-0005-0000-0000-0000B3000000}"/>
    <cellStyle name="Normaallaad 2 19" xfId="194" xr:uid="{00000000-0005-0000-0000-0000B4000000}"/>
    <cellStyle name="Normaallaad 2 19 2" xfId="195" xr:uid="{00000000-0005-0000-0000-0000B5000000}"/>
    <cellStyle name="Normaallaad 2 2" xfId="12" xr:uid="{00000000-0005-0000-0000-0000B6000000}"/>
    <cellStyle name="Normaallaad 2 2 2" xfId="197" xr:uid="{00000000-0005-0000-0000-0000B7000000}"/>
    <cellStyle name="Normaallaad 2 2 2 2" xfId="198" xr:uid="{00000000-0005-0000-0000-0000B8000000}"/>
    <cellStyle name="Normaallaad 2 2 2 3" xfId="199" xr:uid="{00000000-0005-0000-0000-0000B9000000}"/>
    <cellStyle name="Normaallaad 2 2 3" xfId="200" xr:uid="{00000000-0005-0000-0000-0000BA000000}"/>
    <cellStyle name="Normaallaad 2 2 4" xfId="196" xr:uid="{00000000-0005-0000-0000-0000BB000000}"/>
    <cellStyle name="Normaallaad 2 20" xfId="201" xr:uid="{00000000-0005-0000-0000-0000BC000000}"/>
    <cellStyle name="Normaallaad 2 20 2" xfId="202" xr:uid="{00000000-0005-0000-0000-0000BD000000}"/>
    <cellStyle name="Normaallaad 2 21" xfId="203" xr:uid="{00000000-0005-0000-0000-0000BE000000}"/>
    <cellStyle name="Normaallaad 2 21 2" xfId="204" xr:uid="{00000000-0005-0000-0000-0000BF000000}"/>
    <cellStyle name="Normaallaad 2 22" xfId="205" xr:uid="{00000000-0005-0000-0000-0000C0000000}"/>
    <cellStyle name="Normaallaad 2 22 2" xfId="206" xr:uid="{00000000-0005-0000-0000-0000C1000000}"/>
    <cellStyle name="Normaallaad 2 23" xfId="207" xr:uid="{00000000-0005-0000-0000-0000C2000000}"/>
    <cellStyle name="Normaallaad 2 23 2" xfId="208" xr:uid="{00000000-0005-0000-0000-0000C3000000}"/>
    <cellStyle name="Normaallaad 2 24" xfId="209" xr:uid="{00000000-0005-0000-0000-0000C4000000}"/>
    <cellStyle name="Normaallaad 2 24 2" xfId="210" xr:uid="{00000000-0005-0000-0000-0000C5000000}"/>
    <cellStyle name="Normaallaad 2 25" xfId="211" xr:uid="{00000000-0005-0000-0000-0000C6000000}"/>
    <cellStyle name="Normaallaad 2 25 2" xfId="212" xr:uid="{00000000-0005-0000-0000-0000C7000000}"/>
    <cellStyle name="Normaallaad 2 26" xfId="213" xr:uid="{00000000-0005-0000-0000-0000C8000000}"/>
    <cellStyle name="Normaallaad 2 26 2" xfId="214" xr:uid="{00000000-0005-0000-0000-0000C9000000}"/>
    <cellStyle name="Normaallaad 2 27" xfId="215" xr:uid="{00000000-0005-0000-0000-0000CA000000}"/>
    <cellStyle name="Normaallaad 2 27 2" xfId="216" xr:uid="{00000000-0005-0000-0000-0000CB000000}"/>
    <cellStyle name="Normaallaad 2 28" xfId="217" xr:uid="{00000000-0005-0000-0000-0000CC000000}"/>
    <cellStyle name="Normaallaad 2 28 2" xfId="218" xr:uid="{00000000-0005-0000-0000-0000CD000000}"/>
    <cellStyle name="Normaallaad 2 29" xfId="219" xr:uid="{00000000-0005-0000-0000-0000CE000000}"/>
    <cellStyle name="Normaallaad 2 29 2" xfId="220" xr:uid="{00000000-0005-0000-0000-0000CF000000}"/>
    <cellStyle name="Normaallaad 2 3" xfId="5" xr:uid="{00000000-0005-0000-0000-0000D0000000}"/>
    <cellStyle name="Normaallaad 2 3 2" xfId="222" xr:uid="{00000000-0005-0000-0000-0000D1000000}"/>
    <cellStyle name="Normaallaad 2 3 3" xfId="221" xr:uid="{00000000-0005-0000-0000-0000D2000000}"/>
    <cellStyle name="Normaallaad 2 30" xfId="223" xr:uid="{00000000-0005-0000-0000-0000D3000000}"/>
    <cellStyle name="Normaallaad 2 30 2" xfId="224" xr:uid="{00000000-0005-0000-0000-0000D4000000}"/>
    <cellStyle name="Normaallaad 2 31" xfId="225" xr:uid="{00000000-0005-0000-0000-0000D5000000}"/>
    <cellStyle name="Normaallaad 2 31 2" xfId="226" xr:uid="{00000000-0005-0000-0000-0000D6000000}"/>
    <cellStyle name="Normaallaad 2 32" xfId="227" xr:uid="{00000000-0005-0000-0000-0000D7000000}"/>
    <cellStyle name="Normaallaad 2 32 2" xfId="228" xr:uid="{00000000-0005-0000-0000-0000D8000000}"/>
    <cellStyle name="Normaallaad 2 33" xfId="229" xr:uid="{00000000-0005-0000-0000-0000D9000000}"/>
    <cellStyle name="Normaallaad 2 34" xfId="230" xr:uid="{00000000-0005-0000-0000-0000DA000000}"/>
    <cellStyle name="Normaallaad 2 35" xfId="231" xr:uid="{00000000-0005-0000-0000-0000DB000000}"/>
    <cellStyle name="Normaallaad 2 36" xfId="232" xr:uid="{00000000-0005-0000-0000-0000DC000000}"/>
    <cellStyle name="Normaallaad 2 37" xfId="233" xr:uid="{00000000-0005-0000-0000-0000DD000000}"/>
    <cellStyle name="Normaallaad 2 38" xfId="234" xr:uid="{00000000-0005-0000-0000-0000DE000000}"/>
    <cellStyle name="Normaallaad 2 39" xfId="175" xr:uid="{00000000-0005-0000-0000-0000DF000000}"/>
    <cellStyle name="Normaallaad 2 4" xfId="235" xr:uid="{00000000-0005-0000-0000-0000E0000000}"/>
    <cellStyle name="Normaallaad 2 4 2" xfId="236" xr:uid="{00000000-0005-0000-0000-0000E1000000}"/>
    <cellStyle name="Normaallaad 2 5" xfId="237" xr:uid="{00000000-0005-0000-0000-0000E2000000}"/>
    <cellStyle name="Normaallaad 2 5 2" xfId="238" xr:uid="{00000000-0005-0000-0000-0000E3000000}"/>
    <cellStyle name="Normaallaad 2 6" xfId="239" xr:uid="{00000000-0005-0000-0000-0000E4000000}"/>
    <cellStyle name="Normaallaad 2 6 2" xfId="240" xr:uid="{00000000-0005-0000-0000-0000E5000000}"/>
    <cellStyle name="Normaallaad 2 7" xfId="241" xr:uid="{00000000-0005-0000-0000-0000E6000000}"/>
    <cellStyle name="Normaallaad 2 7 2" xfId="242" xr:uid="{00000000-0005-0000-0000-0000E7000000}"/>
    <cellStyle name="Normaallaad 2 8" xfId="243" xr:uid="{00000000-0005-0000-0000-0000E8000000}"/>
    <cellStyle name="Normaallaad 2 8 2" xfId="244" xr:uid="{00000000-0005-0000-0000-0000E9000000}"/>
    <cellStyle name="Normaallaad 2 9" xfId="245" xr:uid="{00000000-0005-0000-0000-0000EA000000}"/>
    <cellStyle name="Normaallaad 2 9 2" xfId="246" xr:uid="{00000000-0005-0000-0000-0000EB000000}"/>
    <cellStyle name="Normaallaad 2_RM yyrid (20 juuli 2010)" xfId="247" xr:uid="{00000000-0005-0000-0000-0000EC000000}"/>
    <cellStyle name="Normaallaad 20" xfId="248" xr:uid="{00000000-0005-0000-0000-0000ED000000}"/>
    <cellStyle name="Normaallaad 21" xfId="249" xr:uid="{00000000-0005-0000-0000-0000EE000000}"/>
    <cellStyle name="Normaallaad 25" xfId="250" xr:uid="{00000000-0005-0000-0000-0000EF000000}"/>
    <cellStyle name="Normaallaad 25 2" xfId="251" xr:uid="{00000000-0005-0000-0000-0000F0000000}"/>
    <cellStyle name="Normaallaad 26" xfId="252" xr:uid="{00000000-0005-0000-0000-0000F1000000}"/>
    <cellStyle name="Normaallaad 26 2" xfId="253" xr:uid="{00000000-0005-0000-0000-0000F2000000}"/>
    <cellStyle name="Normaallaad 26 3" xfId="254" xr:uid="{00000000-0005-0000-0000-0000F3000000}"/>
    <cellStyle name="Normaallaad 26 4" xfId="255" xr:uid="{00000000-0005-0000-0000-0000F4000000}"/>
    <cellStyle name="Normaallaad 26 5" xfId="256" xr:uid="{00000000-0005-0000-0000-0000F5000000}"/>
    <cellStyle name="Normaallaad 26 6" xfId="257" xr:uid="{00000000-0005-0000-0000-0000F6000000}"/>
    <cellStyle name="Normaallaad 26 7" xfId="258" xr:uid="{00000000-0005-0000-0000-0000F7000000}"/>
    <cellStyle name="Normaallaad 26_RM yyrid (20 juuli 2010)" xfId="259" xr:uid="{00000000-0005-0000-0000-0000F8000000}"/>
    <cellStyle name="Normaallaad 29" xfId="260" xr:uid="{00000000-0005-0000-0000-0000F9000000}"/>
    <cellStyle name="Normaallaad 29 2" xfId="261" xr:uid="{00000000-0005-0000-0000-0000FA000000}"/>
    <cellStyle name="Normaallaad 29 3" xfId="262" xr:uid="{00000000-0005-0000-0000-0000FB000000}"/>
    <cellStyle name="Normaallaad 29 4" xfId="263" xr:uid="{00000000-0005-0000-0000-0000FC000000}"/>
    <cellStyle name="Normaallaad 29 5" xfId="264" xr:uid="{00000000-0005-0000-0000-0000FD000000}"/>
    <cellStyle name="Normaallaad 29 6" xfId="265" xr:uid="{00000000-0005-0000-0000-0000FE000000}"/>
    <cellStyle name="Normaallaad 29 7" xfId="266" xr:uid="{00000000-0005-0000-0000-0000FF000000}"/>
    <cellStyle name="Normaallaad 3" xfId="267" xr:uid="{00000000-0005-0000-0000-000000010000}"/>
    <cellStyle name="Normaallaad 3 2" xfId="268" xr:uid="{00000000-0005-0000-0000-000001010000}"/>
    <cellStyle name="Normaallaad 3 2 2" xfId="269" xr:uid="{00000000-0005-0000-0000-000002010000}"/>
    <cellStyle name="Normaallaad 3 3" xfId="270" xr:uid="{00000000-0005-0000-0000-000003010000}"/>
    <cellStyle name="Normaallaad 31" xfId="271" xr:uid="{00000000-0005-0000-0000-000004010000}"/>
    <cellStyle name="Normaallaad 31 2" xfId="272" xr:uid="{00000000-0005-0000-0000-000005010000}"/>
    <cellStyle name="Normaallaad 31 3" xfId="273" xr:uid="{00000000-0005-0000-0000-000006010000}"/>
    <cellStyle name="Normaallaad 31 4" xfId="274" xr:uid="{00000000-0005-0000-0000-000007010000}"/>
    <cellStyle name="Normaallaad 31 5" xfId="275" xr:uid="{00000000-0005-0000-0000-000008010000}"/>
    <cellStyle name="Normaallaad 31 6" xfId="276" xr:uid="{00000000-0005-0000-0000-000009010000}"/>
    <cellStyle name="Normaallaad 32" xfId="277" xr:uid="{00000000-0005-0000-0000-00000A010000}"/>
    <cellStyle name="Normaallaad 32 2" xfId="278" xr:uid="{00000000-0005-0000-0000-00000B010000}"/>
    <cellStyle name="Normaallaad 32 3" xfId="279" xr:uid="{00000000-0005-0000-0000-00000C010000}"/>
    <cellStyle name="Normaallaad 32 4" xfId="280" xr:uid="{00000000-0005-0000-0000-00000D010000}"/>
    <cellStyle name="Normaallaad 32 5" xfId="281" xr:uid="{00000000-0005-0000-0000-00000E010000}"/>
    <cellStyle name="Normaallaad 32 6" xfId="282" xr:uid="{00000000-0005-0000-0000-00000F010000}"/>
    <cellStyle name="Normaallaad 32 7" xfId="283" xr:uid="{00000000-0005-0000-0000-000010010000}"/>
    <cellStyle name="Normaallaad 33" xfId="284" xr:uid="{00000000-0005-0000-0000-000011010000}"/>
    <cellStyle name="Normaallaad 33 2" xfId="285" xr:uid="{00000000-0005-0000-0000-000012010000}"/>
    <cellStyle name="Normaallaad 33 3" xfId="286" xr:uid="{00000000-0005-0000-0000-000013010000}"/>
    <cellStyle name="Normaallaad 33 4" xfId="287" xr:uid="{00000000-0005-0000-0000-000014010000}"/>
    <cellStyle name="Normaallaad 33 5" xfId="288" xr:uid="{00000000-0005-0000-0000-000015010000}"/>
    <cellStyle name="Normaallaad 33 6" xfId="289" xr:uid="{00000000-0005-0000-0000-000016010000}"/>
    <cellStyle name="Normaallaad 33 7" xfId="290" xr:uid="{00000000-0005-0000-0000-000017010000}"/>
    <cellStyle name="Normaallaad 34" xfId="291" xr:uid="{00000000-0005-0000-0000-000018010000}"/>
    <cellStyle name="Normaallaad 34 2" xfId="292" xr:uid="{00000000-0005-0000-0000-000019010000}"/>
    <cellStyle name="Normaallaad 34 3" xfId="293" xr:uid="{00000000-0005-0000-0000-00001A010000}"/>
    <cellStyle name="Normaallaad 34 4" xfId="294" xr:uid="{00000000-0005-0000-0000-00001B010000}"/>
    <cellStyle name="Normaallaad 34 5" xfId="295" xr:uid="{00000000-0005-0000-0000-00001C010000}"/>
    <cellStyle name="Normaallaad 34 6" xfId="296" xr:uid="{00000000-0005-0000-0000-00001D010000}"/>
    <cellStyle name="Normaallaad 34 7" xfId="297" xr:uid="{00000000-0005-0000-0000-00001E010000}"/>
    <cellStyle name="Normaallaad 35" xfId="298" xr:uid="{00000000-0005-0000-0000-00001F010000}"/>
    <cellStyle name="Normaallaad 35 2" xfId="299" xr:uid="{00000000-0005-0000-0000-000020010000}"/>
    <cellStyle name="Normaallaad 35 3" xfId="300" xr:uid="{00000000-0005-0000-0000-000021010000}"/>
    <cellStyle name="Normaallaad 35 4" xfId="301" xr:uid="{00000000-0005-0000-0000-000022010000}"/>
    <cellStyle name="Normaallaad 35 5" xfId="302" xr:uid="{00000000-0005-0000-0000-000023010000}"/>
    <cellStyle name="Normaallaad 35 6" xfId="303" xr:uid="{00000000-0005-0000-0000-000024010000}"/>
    <cellStyle name="Normaallaad 35 7" xfId="304" xr:uid="{00000000-0005-0000-0000-000025010000}"/>
    <cellStyle name="Normaallaad 36" xfId="305" xr:uid="{00000000-0005-0000-0000-000026010000}"/>
    <cellStyle name="Normaallaad 36 2" xfId="306" xr:uid="{00000000-0005-0000-0000-000027010000}"/>
    <cellStyle name="Normaallaad 36 3" xfId="307" xr:uid="{00000000-0005-0000-0000-000028010000}"/>
    <cellStyle name="Normaallaad 36 4" xfId="308" xr:uid="{00000000-0005-0000-0000-000029010000}"/>
    <cellStyle name="Normaallaad 36 5" xfId="309" xr:uid="{00000000-0005-0000-0000-00002A010000}"/>
    <cellStyle name="Normaallaad 36 6" xfId="310" xr:uid="{00000000-0005-0000-0000-00002B010000}"/>
    <cellStyle name="Normaallaad 36 7" xfId="311" xr:uid="{00000000-0005-0000-0000-00002C010000}"/>
    <cellStyle name="Normaallaad 39" xfId="312" xr:uid="{00000000-0005-0000-0000-00002D010000}"/>
    <cellStyle name="Normaallaad 39 2" xfId="313" xr:uid="{00000000-0005-0000-0000-00002E010000}"/>
    <cellStyle name="Normaallaad 39 3" xfId="314" xr:uid="{00000000-0005-0000-0000-00002F010000}"/>
    <cellStyle name="Normaallaad 39 4" xfId="315" xr:uid="{00000000-0005-0000-0000-000030010000}"/>
    <cellStyle name="Normaallaad 39 5" xfId="316" xr:uid="{00000000-0005-0000-0000-000031010000}"/>
    <cellStyle name="Normaallaad 39 6" xfId="317" xr:uid="{00000000-0005-0000-0000-000032010000}"/>
    <cellStyle name="Normaallaad 4" xfId="318" xr:uid="{00000000-0005-0000-0000-000033010000}"/>
    <cellStyle name="Normaallaad 4 2" xfId="319" xr:uid="{00000000-0005-0000-0000-000034010000}"/>
    <cellStyle name="Normaallaad 4 3" xfId="320" xr:uid="{00000000-0005-0000-0000-000035010000}"/>
    <cellStyle name="Normaallaad 4 4" xfId="321" xr:uid="{00000000-0005-0000-0000-000036010000}"/>
    <cellStyle name="Normaallaad 4 5" xfId="322" xr:uid="{00000000-0005-0000-0000-000037010000}"/>
    <cellStyle name="Normaallaad 4 6" xfId="323" xr:uid="{00000000-0005-0000-0000-000038010000}"/>
    <cellStyle name="Normaallaad 4 7" xfId="324" xr:uid="{00000000-0005-0000-0000-000039010000}"/>
    <cellStyle name="Normaallaad 4 7 2" xfId="325" xr:uid="{00000000-0005-0000-0000-00003A010000}"/>
    <cellStyle name="Normaallaad 4 8" xfId="326" xr:uid="{00000000-0005-0000-0000-00003B010000}"/>
    <cellStyle name="Normaallaad 40" xfId="327" xr:uid="{00000000-0005-0000-0000-00003C010000}"/>
    <cellStyle name="Normaallaad 40 2" xfId="328" xr:uid="{00000000-0005-0000-0000-00003D010000}"/>
    <cellStyle name="Normaallaad 40 3" xfId="329" xr:uid="{00000000-0005-0000-0000-00003E010000}"/>
    <cellStyle name="Normaallaad 40 4" xfId="330" xr:uid="{00000000-0005-0000-0000-00003F010000}"/>
    <cellStyle name="Normaallaad 40 5" xfId="331" xr:uid="{00000000-0005-0000-0000-000040010000}"/>
    <cellStyle name="Normaallaad 40 6" xfId="332" xr:uid="{00000000-0005-0000-0000-000041010000}"/>
    <cellStyle name="Normaallaad 42" xfId="333" xr:uid="{00000000-0005-0000-0000-000042010000}"/>
    <cellStyle name="Normaallaad 42 2" xfId="334" xr:uid="{00000000-0005-0000-0000-000043010000}"/>
    <cellStyle name="Normaallaad 42 3" xfId="335" xr:uid="{00000000-0005-0000-0000-000044010000}"/>
    <cellStyle name="Normaallaad 42 4" xfId="336" xr:uid="{00000000-0005-0000-0000-000045010000}"/>
    <cellStyle name="Normaallaad 42 5" xfId="337" xr:uid="{00000000-0005-0000-0000-000046010000}"/>
    <cellStyle name="Normaallaad 42 6" xfId="338" xr:uid="{00000000-0005-0000-0000-000047010000}"/>
    <cellStyle name="Normaallaad 43" xfId="339" xr:uid="{00000000-0005-0000-0000-000048010000}"/>
    <cellStyle name="Normaallaad 43 2" xfId="340" xr:uid="{00000000-0005-0000-0000-000049010000}"/>
    <cellStyle name="Normaallaad 43 3" xfId="341" xr:uid="{00000000-0005-0000-0000-00004A010000}"/>
    <cellStyle name="Normaallaad 43 4" xfId="342" xr:uid="{00000000-0005-0000-0000-00004B010000}"/>
    <cellStyle name="Normaallaad 43 5" xfId="343" xr:uid="{00000000-0005-0000-0000-00004C010000}"/>
    <cellStyle name="Normaallaad 43 6" xfId="344" xr:uid="{00000000-0005-0000-0000-00004D010000}"/>
    <cellStyle name="Normaallaad 44" xfId="345" xr:uid="{00000000-0005-0000-0000-00004E010000}"/>
    <cellStyle name="Normaallaad 44 2" xfId="346" xr:uid="{00000000-0005-0000-0000-00004F010000}"/>
    <cellStyle name="Normaallaad 44 3" xfId="347" xr:uid="{00000000-0005-0000-0000-000050010000}"/>
    <cellStyle name="Normaallaad 44 4" xfId="348" xr:uid="{00000000-0005-0000-0000-000051010000}"/>
    <cellStyle name="Normaallaad 44 5" xfId="349" xr:uid="{00000000-0005-0000-0000-000052010000}"/>
    <cellStyle name="Normaallaad 44 6" xfId="350" xr:uid="{00000000-0005-0000-0000-000053010000}"/>
    <cellStyle name="Normaallaad 45" xfId="351" xr:uid="{00000000-0005-0000-0000-000054010000}"/>
    <cellStyle name="Normaallaad 45 2" xfId="352" xr:uid="{00000000-0005-0000-0000-000055010000}"/>
    <cellStyle name="Normaallaad 45 3" xfId="353" xr:uid="{00000000-0005-0000-0000-000056010000}"/>
    <cellStyle name="Normaallaad 45 4" xfId="354" xr:uid="{00000000-0005-0000-0000-000057010000}"/>
    <cellStyle name="Normaallaad 45 5" xfId="355" xr:uid="{00000000-0005-0000-0000-000058010000}"/>
    <cellStyle name="Normaallaad 45 6" xfId="356" xr:uid="{00000000-0005-0000-0000-000059010000}"/>
    <cellStyle name="Normaallaad 46" xfId="357" xr:uid="{00000000-0005-0000-0000-00005A010000}"/>
    <cellStyle name="Normaallaad 46 2" xfId="358" xr:uid="{00000000-0005-0000-0000-00005B010000}"/>
    <cellStyle name="Normaallaad 46 3" xfId="359" xr:uid="{00000000-0005-0000-0000-00005C010000}"/>
    <cellStyle name="Normaallaad 46 4" xfId="360" xr:uid="{00000000-0005-0000-0000-00005D010000}"/>
    <cellStyle name="Normaallaad 46 5" xfId="361" xr:uid="{00000000-0005-0000-0000-00005E010000}"/>
    <cellStyle name="Normaallaad 46 6" xfId="362" xr:uid="{00000000-0005-0000-0000-00005F010000}"/>
    <cellStyle name="Normaallaad 47" xfId="363" xr:uid="{00000000-0005-0000-0000-000060010000}"/>
    <cellStyle name="Normaallaad 47 2" xfId="364" xr:uid="{00000000-0005-0000-0000-000061010000}"/>
    <cellStyle name="Normaallaad 47 3" xfId="365" xr:uid="{00000000-0005-0000-0000-000062010000}"/>
    <cellStyle name="Normaallaad 47 4" xfId="366" xr:uid="{00000000-0005-0000-0000-000063010000}"/>
    <cellStyle name="Normaallaad 47 5" xfId="367" xr:uid="{00000000-0005-0000-0000-000064010000}"/>
    <cellStyle name="Normaallaad 47 6" xfId="368" xr:uid="{00000000-0005-0000-0000-000065010000}"/>
    <cellStyle name="Normaallaad 48" xfId="369" xr:uid="{00000000-0005-0000-0000-000066010000}"/>
    <cellStyle name="Normaallaad 48 2" xfId="370" xr:uid="{00000000-0005-0000-0000-000067010000}"/>
    <cellStyle name="Normaallaad 48 3" xfId="371" xr:uid="{00000000-0005-0000-0000-000068010000}"/>
    <cellStyle name="Normaallaad 48 4" xfId="372" xr:uid="{00000000-0005-0000-0000-000069010000}"/>
    <cellStyle name="Normaallaad 48 5" xfId="373" xr:uid="{00000000-0005-0000-0000-00006A010000}"/>
    <cellStyle name="Normaallaad 48 6" xfId="374" xr:uid="{00000000-0005-0000-0000-00006B010000}"/>
    <cellStyle name="Normaallaad 49" xfId="375" xr:uid="{00000000-0005-0000-0000-00006C010000}"/>
    <cellStyle name="Normaallaad 49 2" xfId="376" xr:uid="{00000000-0005-0000-0000-00006D010000}"/>
    <cellStyle name="Normaallaad 49 3" xfId="377" xr:uid="{00000000-0005-0000-0000-00006E010000}"/>
    <cellStyle name="Normaallaad 49 4" xfId="378" xr:uid="{00000000-0005-0000-0000-00006F010000}"/>
    <cellStyle name="Normaallaad 49 5" xfId="379" xr:uid="{00000000-0005-0000-0000-000070010000}"/>
    <cellStyle name="Normaallaad 49 6" xfId="380" xr:uid="{00000000-0005-0000-0000-000071010000}"/>
    <cellStyle name="Normaallaad 5" xfId="381" xr:uid="{00000000-0005-0000-0000-000072010000}"/>
    <cellStyle name="Normaallaad 5 2" xfId="382" xr:uid="{00000000-0005-0000-0000-000073010000}"/>
    <cellStyle name="Normaallaad 5 2 2" xfId="383" xr:uid="{00000000-0005-0000-0000-000074010000}"/>
    <cellStyle name="Normaallaad 5 3" xfId="384" xr:uid="{00000000-0005-0000-0000-000075010000}"/>
    <cellStyle name="Normaallaad 5 4" xfId="385" xr:uid="{00000000-0005-0000-0000-000076010000}"/>
    <cellStyle name="Normaallaad 5 5" xfId="386" xr:uid="{00000000-0005-0000-0000-000077010000}"/>
    <cellStyle name="Normaallaad 5 6" xfId="387" xr:uid="{00000000-0005-0000-0000-000078010000}"/>
    <cellStyle name="Normaallaad 5 7" xfId="388" xr:uid="{00000000-0005-0000-0000-000079010000}"/>
    <cellStyle name="Normaallaad 5 7 2" xfId="389" xr:uid="{00000000-0005-0000-0000-00007A010000}"/>
    <cellStyle name="Normaallaad 5 8" xfId="390" xr:uid="{00000000-0005-0000-0000-00007B010000}"/>
    <cellStyle name="Normaallaad 50" xfId="391" xr:uid="{00000000-0005-0000-0000-00007C010000}"/>
    <cellStyle name="Normaallaad 50 2" xfId="392" xr:uid="{00000000-0005-0000-0000-00007D010000}"/>
    <cellStyle name="Normaallaad 50 3" xfId="393" xr:uid="{00000000-0005-0000-0000-00007E010000}"/>
    <cellStyle name="Normaallaad 50 4" xfId="394" xr:uid="{00000000-0005-0000-0000-00007F010000}"/>
    <cellStyle name="Normaallaad 50 5" xfId="395" xr:uid="{00000000-0005-0000-0000-000080010000}"/>
    <cellStyle name="Normaallaad 50 6" xfId="396" xr:uid="{00000000-0005-0000-0000-000081010000}"/>
    <cellStyle name="Normaallaad 51" xfId="397" xr:uid="{00000000-0005-0000-0000-000082010000}"/>
    <cellStyle name="Normaallaad 51 2" xfId="398" xr:uid="{00000000-0005-0000-0000-000083010000}"/>
    <cellStyle name="Normaallaad 51 3" xfId="399" xr:uid="{00000000-0005-0000-0000-000084010000}"/>
    <cellStyle name="Normaallaad 51 4" xfId="400" xr:uid="{00000000-0005-0000-0000-000085010000}"/>
    <cellStyle name="Normaallaad 51 5" xfId="401" xr:uid="{00000000-0005-0000-0000-000086010000}"/>
    <cellStyle name="Normaallaad 51 6" xfId="402" xr:uid="{00000000-0005-0000-0000-000087010000}"/>
    <cellStyle name="Normaallaad 53" xfId="403" xr:uid="{00000000-0005-0000-0000-000088010000}"/>
    <cellStyle name="Normaallaad 53 2" xfId="404" xr:uid="{00000000-0005-0000-0000-000089010000}"/>
    <cellStyle name="Normaallaad 53 3" xfId="405" xr:uid="{00000000-0005-0000-0000-00008A010000}"/>
    <cellStyle name="Normaallaad 53 4" xfId="406" xr:uid="{00000000-0005-0000-0000-00008B010000}"/>
    <cellStyle name="Normaallaad 53 5" xfId="407" xr:uid="{00000000-0005-0000-0000-00008C010000}"/>
    <cellStyle name="Normaallaad 53 6" xfId="408" xr:uid="{00000000-0005-0000-0000-00008D010000}"/>
    <cellStyle name="Normaallaad 54" xfId="409" xr:uid="{00000000-0005-0000-0000-00008E010000}"/>
    <cellStyle name="Normaallaad 54 2" xfId="410" xr:uid="{00000000-0005-0000-0000-00008F010000}"/>
    <cellStyle name="Normaallaad 54 3" xfId="411" xr:uid="{00000000-0005-0000-0000-000090010000}"/>
    <cellStyle name="Normaallaad 54 4" xfId="412" xr:uid="{00000000-0005-0000-0000-000091010000}"/>
    <cellStyle name="Normaallaad 54 5" xfId="413" xr:uid="{00000000-0005-0000-0000-000092010000}"/>
    <cellStyle name="Normaallaad 54 6" xfId="414" xr:uid="{00000000-0005-0000-0000-000093010000}"/>
    <cellStyle name="Normaallaad 55" xfId="415" xr:uid="{00000000-0005-0000-0000-000094010000}"/>
    <cellStyle name="Normaallaad 55 2" xfId="416" xr:uid="{00000000-0005-0000-0000-000095010000}"/>
    <cellStyle name="Normaallaad 56" xfId="417" xr:uid="{00000000-0005-0000-0000-000096010000}"/>
    <cellStyle name="Normaallaad 56 2" xfId="418" xr:uid="{00000000-0005-0000-0000-000097010000}"/>
    <cellStyle name="Normaallaad 56 3" xfId="419" xr:uid="{00000000-0005-0000-0000-000098010000}"/>
    <cellStyle name="Normaallaad 56 4" xfId="420" xr:uid="{00000000-0005-0000-0000-000099010000}"/>
    <cellStyle name="Normaallaad 56 5" xfId="421" xr:uid="{00000000-0005-0000-0000-00009A010000}"/>
    <cellStyle name="Normaallaad 56 6" xfId="422" xr:uid="{00000000-0005-0000-0000-00009B010000}"/>
    <cellStyle name="Normaallaad 57" xfId="423" xr:uid="{00000000-0005-0000-0000-00009C010000}"/>
    <cellStyle name="Normaallaad 57 2" xfId="424" xr:uid="{00000000-0005-0000-0000-00009D010000}"/>
    <cellStyle name="Normaallaad 57 3" xfId="425" xr:uid="{00000000-0005-0000-0000-00009E010000}"/>
    <cellStyle name="Normaallaad 57 4" xfId="426" xr:uid="{00000000-0005-0000-0000-00009F010000}"/>
    <cellStyle name="Normaallaad 57 5" xfId="427" xr:uid="{00000000-0005-0000-0000-0000A0010000}"/>
    <cellStyle name="Normaallaad 57 6" xfId="428" xr:uid="{00000000-0005-0000-0000-0000A1010000}"/>
    <cellStyle name="Normaallaad 58" xfId="429" xr:uid="{00000000-0005-0000-0000-0000A2010000}"/>
    <cellStyle name="Normaallaad 58 2" xfId="430" xr:uid="{00000000-0005-0000-0000-0000A3010000}"/>
    <cellStyle name="Normaallaad 58 3" xfId="431" xr:uid="{00000000-0005-0000-0000-0000A4010000}"/>
    <cellStyle name="Normaallaad 58 4" xfId="432" xr:uid="{00000000-0005-0000-0000-0000A5010000}"/>
    <cellStyle name="Normaallaad 58 5" xfId="433" xr:uid="{00000000-0005-0000-0000-0000A6010000}"/>
    <cellStyle name="Normaallaad 58 6" xfId="434" xr:uid="{00000000-0005-0000-0000-0000A7010000}"/>
    <cellStyle name="Normaallaad 59" xfId="435" xr:uid="{00000000-0005-0000-0000-0000A8010000}"/>
    <cellStyle name="Normaallaad 59 2" xfId="436" xr:uid="{00000000-0005-0000-0000-0000A9010000}"/>
    <cellStyle name="Normaallaad 59 3" xfId="437" xr:uid="{00000000-0005-0000-0000-0000AA010000}"/>
    <cellStyle name="Normaallaad 59 4" xfId="438" xr:uid="{00000000-0005-0000-0000-0000AB010000}"/>
    <cellStyle name="Normaallaad 59 5" xfId="439" xr:uid="{00000000-0005-0000-0000-0000AC010000}"/>
    <cellStyle name="Normaallaad 59 6" xfId="440" xr:uid="{00000000-0005-0000-0000-0000AD010000}"/>
    <cellStyle name="Normaallaad 6" xfId="441" xr:uid="{00000000-0005-0000-0000-0000AE010000}"/>
    <cellStyle name="Normaallaad 6 2" xfId="442" xr:uid="{00000000-0005-0000-0000-0000AF010000}"/>
    <cellStyle name="Normaallaad 6 3" xfId="443" xr:uid="{00000000-0005-0000-0000-0000B0010000}"/>
    <cellStyle name="Normaallaad 6 4" xfId="444" xr:uid="{00000000-0005-0000-0000-0000B1010000}"/>
    <cellStyle name="Normaallaad 6 5" xfId="445" xr:uid="{00000000-0005-0000-0000-0000B2010000}"/>
    <cellStyle name="Normaallaad 6 6" xfId="446" xr:uid="{00000000-0005-0000-0000-0000B3010000}"/>
    <cellStyle name="Normaallaad 6 7" xfId="447" xr:uid="{00000000-0005-0000-0000-0000B4010000}"/>
    <cellStyle name="Normaallaad 60" xfId="448" xr:uid="{00000000-0005-0000-0000-0000B5010000}"/>
    <cellStyle name="Normaallaad 60 2" xfId="449" xr:uid="{00000000-0005-0000-0000-0000B6010000}"/>
    <cellStyle name="Normaallaad 60 3" xfId="450" xr:uid="{00000000-0005-0000-0000-0000B7010000}"/>
    <cellStyle name="Normaallaad 60 4" xfId="451" xr:uid="{00000000-0005-0000-0000-0000B8010000}"/>
    <cellStyle name="Normaallaad 60 5" xfId="452" xr:uid="{00000000-0005-0000-0000-0000B9010000}"/>
    <cellStyle name="Normaallaad 60 6" xfId="453" xr:uid="{00000000-0005-0000-0000-0000BA010000}"/>
    <cellStyle name="Normaallaad 61" xfId="454" xr:uid="{00000000-0005-0000-0000-0000BB010000}"/>
    <cellStyle name="Normaallaad 61 2" xfId="455" xr:uid="{00000000-0005-0000-0000-0000BC010000}"/>
    <cellStyle name="Normaallaad 61 3" xfId="456" xr:uid="{00000000-0005-0000-0000-0000BD010000}"/>
    <cellStyle name="Normaallaad 61 4" xfId="457" xr:uid="{00000000-0005-0000-0000-0000BE010000}"/>
    <cellStyle name="Normaallaad 61 5" xfId="458" xr:uid="{00000000-0005-0000-0000-0000BF010000}"/>
    <cellStyle name="Normaallaad 61 6" xfId="459" xr:uid="{00000000-0005-0000-0000-0000C0010000}"/>
    <cellStyle name="Normaallaad 62" xfId="460" xr:uid="{00000000-0005-0000-0000-0000C1010000}"/>
    <cellStyle name="Normaallaad 62 2" xfId="461" xr:uid="{00000000-0005-0000-0000-0000C2010000}"/>
    <cellStyle name="Normaallaad 62 3" xfId="462" xr:uid="{00000000-0005-0000-0000-0000C3010000}"/>
    <cellStyle name="Normaallaad 62 4" xfId="463" xr:uid="{00000000-0005-0000-0000-0000C4010000}"/>
    <cellStyle name="Normaallaad 62 5" xfId="464" xr:uid="{00000000-0005-0000-0000-0000C5010000}"/>
    <cellStyle name="Normaallaad 62 6" xfId="465" xr:uid="{00000000-0005-0000-0000-0000C6010000}"/>
    <cellStyle name="Normaallaad 63" xfId="466" xr:uid="{00000000-0005-0000-0000-0000C7010000}"/>
    <cellStyle name="Normaallaad 63 2" xfId="467" xr:uid="{00000000-0005-0000-0000-0000C8010000}"/>
    <cellStyle name="Normaallaad 63 3" xfId="468" xr:uid="{00000000-0005-0000-0000-0000C9010000}"/>
    <cellStyle name="Normaallaad 63 4" xfId="469" xr:uid="{00000000-0005-0000-0000-0000CA010000}"/>
    <cellStyle name="Normaallaad 63 5" xfId="470" xr:uid="{00000000-0005-0000-0000-0000CB010000}"/>
    <cellStyle name="Normaallaad 63 6" xfId="471" xr:uid="{00000000-0005-0000-0000-0000CC010000}"/>
    <cellStyle name="Normaallaad 64" xfId="472" xr:uid="{00000000-0005-0000-0000-0000CD010000}"/>
    <cellStyle name="Normaallaad 64 2" xfId="473" xr:uid="{00000000-0005-0000-0000-0000CE010000}"/>
    <cellStyle name="Normaallaad 64 3" xfId="474" xr:uid="{00000000-0005-0000-0000-0000CF010000}"/>
    <cellStyle name="Normaallaad 64 4" xfId="475" xr:uid="{00000000-0005-0000-0000-0000D0010000}"/>
    <cellStyle name="Normaallaad 64 5" xfId="476" xr:uid="{00000000-0005-0000-0000-0000D1010000}"/>
    <cellStyle name="Normaallaad 64 6" xfId="477" xr:uid="{00000000-0005-0000-0000-0000D2010000}"/>
    <cellStyle name="Normaallaad 65" xfId="478" xr:uid="{00000000-0005-0000-0000-0000D3010000}"/>
    <cellStyle name="Normaallaad 65 2" xfId="479" xr:uid="{00000000-0005-0000-0000-0000D4010000}"/>
    <cellStyle name="Normaallaad 65 3" xfId="480" xr:uid="{00000000-0005-0000-0000-0000D5010000}"/>
    <cellStyle name="Normaallaad 65 4" xfId="481" xr:uid="{00000000-0005-0000-0000-0000D6010000}"/>
    <cellStyle name="Normaallaad 65 5" xfId="482" xr:uid="{00000000-0005-0000-0000-0000D7010000}"/>
    <cellStyle name="Normaallaad 65 6" xfId="483" xr:uid="{00000000-0005-0000-0000-0000D8010000}"/>
    <cellStyle name="Normaallaad 66" xfId="484" xr:uid="{00000000-0005-0000-0000-0000D9010000}"/>
    <cellStyle name="Normaallaad 66 2" xfId="485" xr:uid="{00000000-0005-0000-0000-0000DA010000}"/>
    <cellStyle name="Normaallaad 66 3" xfId="486" xr:uid="{00000000-0005-0000-0000-0000DB010000}"/>
    <cellStyle name="Normaallaad 66 4" xfId="487" xr:uid="{00000000-0005-0000-0000-0000DC010000}"/>
    <cellStyle name="Normaallaad 66 5" xfId="488" xr:uid="{00000000-0005-0000-0000-0000DD010000}"/>
    <cellStyle name="Normaallaad 66 6" xfId="489" xr:uid="{00000000-0005-0000-0000-0000DE010000}"/>
    <cellStyle name="Normaallaad 7" xfId="490" xr:uid="{00000000-0005-0000-0000-0000DF010000}"/>
    <cellStyle name="Normaallaad 7 2" xfId="491" xr:uid="{00000000-0005-0000-0000-0000E0010000}"/>
    <cellStyle name="Normaallaad 8" xfId="492" xr:uid="{00000000-0005-0000-0000-0000E1010000}"/>
    <cellStyle name="Normaallaad 8 2" xfId="493" xr:uid="{00000000-0005-0000-0000-0000E2010000}"/>
    <cellStyle name="Normaallaad 8 3" xfId="494" xr:uid="{00000000-0005-0000-0000-0000E3010000}"/>
    <cellStyle name="Normaallaad 8 4" xfId="495" xr:uid="{00000000-0005-0000-0000-0000E4010000}"/>
    <cellStyle name="Normaallaad 8 5" xfId="496" xr:uid="{00000000-0005-0000-0000-0000E5010000}"/>
    <cellStyle name="Normaallaad 8 6" xfId="497" xr:uid="{00000000-0005-0000-0000-0000E6010000}"/>
    <cellStyle name="Normaallaad 9" xfId="498" xr:uid="{00000000-0005-0000-0000-0000E7010000}"/>
    <cellStyle name="Normaallaad 9 2" xfId="499" xr:uid="{00000000-0005-0000-0000-0000E8010000}"/>
    <cellStyle name="Normaallaad 9 3" xfId="500" xr:uid="{00000000-0005-0000-0000-0000E9010000}"/>
    <cellStyle name="Normaallaad 9 4" xfId="501" xr:uid="{00000000-0005-0000-0000-0000EA010000}"/>
    <cellStyle name="Normaallaad 9 5" xfId="502" xr:uid="{00000000-0005-0000-0000-0000EB010000}"/>
    <cellStyle name="Normaallaad 9 6" xfId="503" xr:uid="{00000000-0005-0000-0000-0000EC010000}"/>
    <cellStyle name="Normal" xfId="0" builtinId="0"/>
    <cellStyle name="Normal 10" xfId="504" xr:uid="{00000000-0005-0000-0000-0000EE010000}"/>
    <cellStyle name="Normal 11" xfId="505" xr:uid="{00000000-0005-0000-0000-0000EF010000}"/>
    <cellStyle name="Normal 12" xfId="506" xr:uid="{00000000-0005-0000-0000-0000F0010000}"/>
    <cellStyle name="Normal 12 2" xfId="507" xr:uid="{00000000-0005-0000-0000-0000F1010000}"/>
    <cellStyle name="Normal 13" xfId="508" xr:uid="{00000000-0005-0000-0000-0000F2010000}"/>
    <cellStyle name="Normal 14" xfId="509" xr:uid="{00000000-0005-0000-0000-0000F3010000}"/>
    <cellStyle name="Normal 15" xfId="510" xr:uid="{00000000-0005-0000-0000-0000F4010000}"/>
    <cellStyle name="Normal 16" xfId="511" xr:uid="{00000000-0005-0000-0000-0000F5010000}"/>
    <cellStyle name="Normal 17" xfId="512" xr:uid="{00000000-0005-0000-0000-0000F6010000}"/>
    <cellStyle name="Normal 18" xfId="513" xr:uid="{00000000-0005-0000-0000-0000F7010000}"/>
    <cellStyle name="Normal 19" xfId="514" xr:uid="{00000000-0005-0000-0000-0000F8010000}"/>
    <cellStyle name="Normal 2" xfId="2" xr:uid="{00000000-0005-0000-0000-0000F9010000}"/>
    <cellStyle name="Normal 2 2" xfId="516" xr:uid="{00000000-0005-0000-0000-0000FA010000}"/>
    <cellStyle name="Normal 2 2 2" xfId="517" xr:uid="{00000000-0005-0000-0000-0000FB010000}"/>
    <cellStyle name="Normal 2 3" xfId="518" xr:uid="{00000000-0005-0000-0000-0000FC010000}"/>
    <cellStyle name="Normal 2 4" xfId="519" xr:uid="{00000000-0005-0000-0000-0000FD010000}"/>
    <cellStyle name="Normal 2 5" xfId="515" xr:uid="{00000000-0005-0000-0000-0000FE010000}"/>
    <cellStyle name="Normal 20" xfId="520" xr:uid="{00000000-0005-0000-0000-0000FF010000}"/>
    <cellStyle name="Normal 20 2" xfId="521" xr:uid="{00000000-0005-0000-0000-000000020000}"/>
    <cellStyle name="Normal 21" xfId="731" xr:uid="{00000000-0005-0000-0000-000001020000}"/>
    <cellStyle name="Normal 21 2" xfId="732" xr:uid="{00000000-0005-0000-0000-000002020000}"/>
    <cellStyle name="Normal 29" xfId="522" xr:uid="{00000000-0005-0000-0000-000003020000}"/>
    <cellStyle name="Normal 3" xfId="3" xr:uid="{00000000-0005-0000-0000-000004020000}"/>
    <cellStyle name="Normal 3 10" xfId="523" xr:uid="{00000000-0005-0000-0000-000005020000}"/>
    <cellStyle name="Normal 3 2" xfId="13" xr:uid="{00000000-0005-0000-0000-000006020000}"/>
    <cellStyle name="Normal 3 2 2" xfId="524" xr:uid="{00000000-0005-0000-0000-000007020000}"/>
    <cellStyle name="Normal 3 3" xfId="525" xr:uid="{00000000-0005-0000-0000-000008020000}"/>
    <cellStyle name="Normal 3 4" xfId="526" xr:uid="{00000000-0005-0000-0000-000009020000}"/>
    <cellStyle name="Normal 3 5" xfId="527" xr:uid="{00000000-0005-0000-0000-00000A020000}"/>
    <cellStyle name="Normal 3 6" xfId="528" xr:uid="{00000000-0005-0000-0000-00000B020000}"/>
    <cellStyle name="Normal 3 7" xfId="529" xr:uid="{00000000-0005-0000-0000-00000C020000}"/>
    <cellStyle name="Normal 3 8" xfId="530" xr:uid="{00000000-0005-0000-0000-00000D020000}"/>
    <cellStyle name="Normal 3 9" xfId="531" xr:uid="{00000000-0005-0000-0000-00000E020000}"/>
    <cellStyle name="Normal 3 9 2" xfId="532" xr:uid="{00000000-0005-0000-0000-00000F020000}"/>
    <cellStyle name="Normal 30" xfId="533" xr:uid="{00000000-0005-0000-0000-000010020000}"/>
    <cellStyle name="Normal 31" xfId="534" xr:uid="{00000000-0005-0000-0000-000011020000}"/>
    <cellStyle name="Normal 33" xfId="535" xr:uid="{00000000-0005-0000-0000-000012020000}"/>
    <cellStyle name="Normal 34" xfId="536" xr:uid="{00000000-0005-0000-0000-000013020000}"/>
    <cellStyle name="Normal 4" xfId="7" xr:uid="{00000000-0005-0000-0000-000014020000}"/>
    <cellStyle name="Normal 4 2" xfId="538" xr:uid="{00000000-0005-0000-0000-000015020000}"/>
    <cellStyle name="Normal 4 2 2" xfId="539" xr:uid="{00000000-0005-0000-0000-000016020000}"/>
    <cellStyle name="Normal 4 3" xfId="537" xr:uid="{00000000-0005-0000-0000-000017020000}"/>
    <cellStyle name="Normal 41" xfId="540" xr:uid="{00000000-0005-0000-0000-000018020000}"/>
    <cellStyle name="Normal 42" xfId="541" xr:uid="{00000000-0005-0000-0000-000019020000}"/>
    <cellStyle name="Normal 49" xfId="542" xr:uid="{00000000-0005-0000-0000-00001A020000}"/>
    <cellStyle name="Normal 5" xfId="9" xr:uid="{00000000-0005-0000-0000-00001B020000}"/>
    <cellStyle name="Normal 5 2" xfId="544" xr:uid="{00000000-0005-0000-0000-00001C020000}"/>
    <cellStyle name="Normal 5 2 2" xfId="545" xr:uid="{00000000-0005-0000-0000-00001D020000}"/>
    <cellStyle name="Normal 5 3" xfId="546" xr:uid="{00000000-0005-0000-0000-00001E020000}"/>
    <cellStyle name="Normal 5 4" xfId="543" xr:uid="{00000000-0005-0000-0000-00001F020000}"/>
    <cellStyle name="Normal 6" xfId="11" xr:uid="{00000000-0005-0000-0000-000020020000}"/>
    <cellStyle name="Normal 6 2" xfId="548" xr:uid="{00000000-0005-0000-0000-000021020000}"/>
    <cellStyle name="Normal 6 3" xfId="549" xr:uid="{00000000-0005-0000-0000-000022020000}"/>
    <cellStyle name="Normal 6 4" xfId="550" xr:uid="{00000000-0005-0000-0000-000023020000}"/>
    <cellStyle name="Normal 6 5" xfId="551" xr:uid="{00000000-0005-0000-0000-000024020000}"/>
    <cellStyle name="Normal 6 6" xfId="552" xr:uid="{00000000-0005-0000-0000-000025020000}"/>
    <cellStyle name="Normal 6 7" xfId="547" xr:uid="{00000000-0005-0000-0000-000026020000}"/>
    <cellStyle name="Normal 7" xfId="553" xr:uid="{00000000-0005-0000-0000-000027020000}"/>
    <cellStyle name="Normal 7 2" xfId="554" xr:uid="{00000000-0005-0000-0000-000028020000}"/>
    <cellStyle name="Normal 7 3" xfId="555" xr:uid="{00000000-0005-0000-0000-000029020000}"/>
    <cellStyle name="Normal 7 4" xfId="556" xr:uid="{00000000-0005-0000-0000-00002A020000}"/>
    <cellStyle name="Normal 7 5" xfId="557" xr:uid="{00000000-0005-0000-0000-00002B020000}"/>
    <cellStyle name="Normal 7 6" xfId="558" xr:uid="{00000000-0005-0000-0000-00002C020000}"/>
    <cellStyle name="Normal 73" xfId="559" xr:uid="{00000000-0005-0000-0000-00002D020000}"/>
    <cellStyle name="Normal 74" xfId="560" xr:uid="{00000000-0005-0000-0000-00002E020000}"/>
    <cellStyle name="Normal 75" xfId="561" xr:uid="{00000000-0005-0000-0000-00002F020000}"/>
    <cellStyle name="Normal 76" xfId="562" xr:uid="{00000000-0005-0000-0000-000030020000}"/>
    <cellStyle name="Normal 79" xfId="563" xr:uid="{00000000-0005-0000-0000-000031020000}"/>
    <cellStyle name="Normal 8" xfId="564" xr:uid="{00000000-0005-0000-0000-000032020000}"/>
    <cellStyle name="Normal 8 2" xfId="565" xr:uid="{00000000-0005-0000-0000-000033020000}"/>
    <cellStyle name="Normal 8 3" xfId="566" xr:uid="{00000000-0005-0000-0000-000034020000}"/>
    <cellStyle name="Normal 8 4" xfId="567" xr:uid="{00000000-0005-0000-0000-000035020000}"/>
    <cellStyle name="Normal 8 5" xfId="568" xr:uid="{00000000-0005-0000-0000-000036020000}"/>
    <cellStyle name="Normal 8 6" xfId="569" xr:uid="{00000000-0005-0000-0000-000037020000}"/>
    <cellStyle name="Normal 80" xfId="570" xr:uid="{00000000-0005-0000-0000-000038020000}"/>
    <cellStyle name="Normal 81" xfId="571" xr:uid="{00000000-0005-0000-0000-000039020000}"/>
    <cellStyle name="Normal 82" xfId="572" xr:uid="{00000000-0005-0000-0000-00003A020000}"/>
    <cellStyle name="Normal 85" xfId="573" xr:uid="{00000000-0005-0000-0000-00003B020000}"/>
    <cellStyle name="Normal 9" xfId="574" xr:uid="{00000000-0005-0000-0000-00003C020000}"/>
    <cellStyle name="Note 2" xfId="575" xr:uid="{00000000-0005-0000-0000-00003D020000}"/>
    <cellStyle name="Output 2" xfId="576" xr:uid="{00000000-0005-0000-0000-00003E020000}"/>
    <cellStyle name="Pealkiri" xfId="577" xr:uid="{00000000-0005-0000-0000-00003F020000}"/>
    <cellStyle name="Pealkiri 1" xfId="578" xr:uid="{00000000-0005-0000-0000-000040020000}"/>
    <cellStyle name="Pealkiri 2" xfId="579" xr:uid="{00000000-0005-0000-0000-000041020000}"/>
    <cellStyle name="Pealkiri 3" xfId="580" xr:uid="{00000000-0005-0000-0000-000042020000}"/>
    <cellStyle name="Pealkiri 4" xfId="581" xr:uid="{00000000-0005-0000-0000-000043020000}"/>
    <cellStyle name="Pealkiri 5" xfId="582" xr:uid="{00000000-0005-0000-0000-000044020000}"/>
    <cellStyle name="Percent 2" xfId="6" xr:uid="{00000000-0005-0000-0000-000045020000}"/>
    <cellStyle name="Percent 2 2" xfId="584" xr:uid="{00000000-0005-0000-0000-000046020000}"/>
    <cellStyle name="Percent 2 3" xfId="583" xr:uid="{00000000-0005-0000-0000-000047020000}"/>
    <cellStyle name="Percent 3" xfId="8" xr:uid="{00000000-0005-0000-0000-000048020000}"/>
    <cellStyle name="Percent 3 2" xfId="585" xr:uid="{00000000-0005-0000-0000-000049020000}"/>
    <cellStyle name="Percent 4" xfId="10" xr:uid="{00000000-0005-0000-0000-00004A020000}"/>
    <cellStyle name="Percent 4 2" xfId="586" xr:uid="{00000000-0005-0000-0000-00004B020000}"/>
    <cellStyle name="Percent 5" xfId="4" xr:uid="{00000000-0005-0000-0000-00004C020000}"/>
    <cellStyle name="Percent 5 2" xfId="587" xr:uid="{00000000-0005-0000-0000-00004D020000}"/>
    <cellStyle name="Protsent 2" xfId="588" xr:uid="{00000000-0005-0000-0000-00004E020000}"/>
    <cellStyle name="Protsent 2 10" xfId="589" xr:uid="{00000000-0005-0000-0000-00004F020000}"/>
    <cellStyle name="Protsent 2 10 2" xfId="590" xr:uid="{00000000-0005-0000-0000-000050020000}"/>
    <cellStyle name="Protsent 2 11" xfId="591" xr:uid="{00000000-0005-0000-0000-000051020000}"/>
    <cellStyle name="Protsent 2 11 2" xfId="592" xr:uid="{00000000-0005-0000-0000-000052020000}"/>
    <cellStyle name="Protsent 2 12" xfId="593" xr:uid="{00000000-0005-0000-0000-000053020000}"/>
    <cellStyle name="Protsent 2 12 2" xfId="594" xr:uid="{00000000-0005-0000-0000-000054020000}"/>
    <cellStyle name="Protsent 2 13" xfId="595" xr:uid="{00000000-0005-0000-0000-000055020000}"/>
    <cellStyle name="Protsent 2 13 2" xfId="596" xr:uid="{00000000-0005-0000-0000-000056020000}"/>
    <cellStyle name="Protsent 2 14" xfId="597" xr:uid="{00000000-0005-0000-0000-000057020000}"/>
    <cellStyle name="Protsent 2 14 2" xfId="598" xr:uid="{00000000-0005-0000-0000-000058020000}"/>
    <cellStyle name="Protsent 2 15" xfId="599" xr:uid="{00000000-0005-0000-0000-000059020000}"/>
    <cellStyle name="Protsent 2 15 2" xfId="600" xr:uid="{00000000-0005-0000-0000-00005A020000}"/>
    <cellStyle name="Protsent 2 16" xfId="601" xr:uid="{00000000-0005-0000-0000-00005B020000}"/>
    <cellStyle name="Protsent 2 16 2" xfId="602" xr:uid="{00000000-0005-0000-0000-00005C020000}"/>
    <cellStyle name="Protsent 2 17" xfId="603" xr:uid="{00000000-0005-0000-0000-00005D020000}"/>
    <cellStyle name="Protsent 2 17 2" xfId="604" xr:uid="{00000000-0005-0000-0000-00005E020000}"/>
    <cellStyle name="Protsent 2 18" xfId="605" xr:uid="{00000000-0005-0000-0000-00005F020000}"/>
    <cellStyle name="Protsent 2 18 2" xfId="606" xr:uid="{00000000-0005-0000-0000-000060020000}"/>
    <cellStyle name="Protsent 2 19" xfId="607" xr:uid="{00000000-0005-0000-0000-000061020000}"/>
    <cellStyle name="Protsent 2 19 2" xfId="608" xr:uid="{00000000-0005-0000-0000-000062020000}"/>
    <cellStyle name="Protsent 2 2" xfId="609" xr:uid="{00000000-0005-0000-0000-000063020000}"/>
    <cellStyle name="Protsent 2 2 2" xfId="610" xr:uid="{00000000-0005-0000-0000-000064020000}"/>
    <cellStyle name="Protsent 2 20" xfId="611" xr:uid="{00000000-0005-0000-0000-000065020000}"/>
    <cellStyle name="Protsent 2 20 2" xfId="612" xr:uid="{00000000-0005-0000-0000-000066020000}"/>
    <cellStyle name="Protsent 2 21" xfId="613" xr:uid="{00000000-0005-0000-0000-000067020000}"/>
    <cellStyle name="Protsent 2 21 2" xfId="614" xr:uid="{00000000-0005-0000-0000-000068020000}"/>
    <cellStyle name="Protsent 2 22" xfId="615" xr:uid="{00000000-0005-0000-0000-000069020000}"/>
    <cellStyle name="Protsent 2 22 2" xfId="616" xr:uid="{00000000-0005-0000-0000-00006A020000}"/>
    <cellStyle name="Protsent 2 23" xfId="617" xr:uid="{00000000-0005-0000-0000-00006B020000}"/>
    <cellStyle name="Protsent 2 23 2" xfId="618" xr:uid="{00000000-0005-0000-0000-00006C020000}"/>
    <cellStyle name="Protsent 2 24" xfId="619" xr:uid="{00000000-0005-0000-0000-00006D020000}"/>
    <cellStyle name="Protsent 2 24 2" xfId="620" xr:uid="{00000000-0005-0000-0000-00006E020000}"/>
    <cellStyle name="Protsent 2 25" xfId="621" xr:uid="{00000000-0005-0000-0000-00006F020000}"/>
    <cellStyle name="Protsent 2 25 2" xfId="622" xr:uid="{00000000-0005-0000-0000-000070020000}"/>
    <cellStyle name="Protsent 2 26" xfId="623" xr:uid="{00000000-0005-0000-0000-000071020000}"/>
    <cellStyle name="Protsent 2 26 2" xfId="624" xr:uid="{00000000-0005-0000-0000-000072020000}"/>
    <cellStyle name="Protsent 2 27" xfId="625" xr:uid="{00000000-0005-0000-0000-000073020000}"/>
    <cellStyle name="Protsent 2 27 2" xfId="626" xr:uid="{00000000-0005-0000-0000-000074020000}"/>
    <cellStyle name="Protsent 2 28" xfId="627" xr:uid="{00000000-0005-0000-0000-000075020000}"/>
    <cellStyle name="Protsent 2 28 2" xfId="628" xr:uid="{00000000-0005-0000-0000-000076020000}"/>
    <cellStyle name="Protsent 2 29" xfId="629" xr:uid="{00000000-0005-0000-0000-000077020000}"/>
    <cellStyle name="Protsent 2 29 2" xfId="630" xr:uid="{00000000-0005-0000-0000-000078020000}"/>
    <cellStyle name="Protsent 2 3" xfId="631" xr:uid="{00000000-0005-0000-0000-000079020000}"/>
    <cellStyle name="Protsent 2 3 2" xfId="632" xr:uid="{00000000-0005-0000-0000-00007A020000}"/>
    <cellStyle name="Protsent 2 30" xfId="633" xr:uid="{00000000-0005-0000-0000-00007B020000}"/>
    <cellStyle name="Protsent 2 30 2" xfId="634" xr:uid="{00000000-0005-0000-0000-00007C020000}"/>
    <cellStyle name="Protsent 2 31" xfId="635" xr:uid="{00000000-0005-0000-0000-00007D020000}"/>
    <cellStyle name="Protsent 2 31 2" xfId="636" xr:uid="{00000000-0005-0000-0000-00007E020000}"/>
    <cellStyle name="Protsent 2 32" xfId="637" xr:uid="{00000000-0005-0000-0000-00007F020000}"/>
    <cellStyle name="Protsent 2 32 2" xfId="638" xr:uid="{00000000-0005-0000-0000-000080020000}"/>
    <cellStyle name="Protsent 2 33" xfId="639" xr:uid="{00000000-0005-0000-0000-000081020000}"/>
    <cellStyle name="Protsent 2 33 2" xfId="640" xr:uid="{00000000-0005-0000-0000-000082020000}"/>
    <cellStyle name="Protsent 2 33 2 2" xfId="641" xr:uid="{00000000-0005-0000-0000-000083020000}"/>
    <cellStyle name="Protsent 2 34" xfId="642" xr:uid="{00000000-0005-0000-0000-000084020000}"/>
    <cellStyle name="Protsent 2 4" xfId="643" xr:uid="{00000000-0005-0000-0000-000085020000}"/>
    <cellStyle name="Protsent 2 4 2" xfId="644" xr:uid="{00000000-0005-0000-0000-000086020000}"/>
    <cellStyle name="Protsent 2 5" xfId="645" xr:uid="{00000000-0005-0000-0000-000087020000}"/>
    <cellStyle name="Protsent 2 5 2" xfId="646" xr:uid="{00000000-0005-0000-0000-000088020000}"/>
    <cellStyle name="Protsent 2 6" xfId="647" xr:uid="{00000000-0005-0000-0000-000089020000}"/>
    <cellStyle name="Protsent 2 6 2" xfId="648" xr:uid="{00000000-0005-0000-0000-00008A020000}"/>
    <cellStyle name="Protsent 2 7" xfId="649" xr:uid="{00000000-0005-0000-0000-00008B020000}"/>
    <cellStyle name="Protsent 2 7 2" xfId="650" xr:uid="{00000000-0005-0000-0000-00008C020000}"/>
    <cellStyle name="Protsent 2 8" xfId="651" xr:uid="{00000000-0005-0000-0000-00008D020000}"/>
    <cellStyle name="Protsent 2 8 2" xfId="652" xr:uid="{00000000-0005-0000-0000-00008E020000}"/>
    <cellStyle name="Protsent 2 9" xfId="653" xr:uid="{00000000-0005-0000-0000-00008F020000}"/>
    <cellStyle name="Protsent 2 9 2" xfId="654" xr:uid="{00000000-0005-0000-0000-000090020000}"/>
    <cellStyle name="Protsent 3" xfId="655" xr:uid="{00000000-0005-0000-0000-000091020000}"/>
    <cellStyle name="Protsent 3 2" xfId="656" xr:uid="{00000000-0005-0000-0000-000092020000}"/>
    <cellStyle name="Protsent 4" xfId="657" xr:uid="{00000000-0005-0000-0000-000093020000}"/>
    <cellStyle name="Protsent 4 2" xfId="658" xr:uid="{00000000-0005-0000-0000-000094020000}"/>
    <cellStyle name="Protsent 5" xfId="659" xr:uid="{00000000-0005-0000-0000-000095020000}"/>
    <cellStyle name="Protsent 6" xfId="660" xr:uid="{00000000-0005-0000-0000-000096020000}"/>
    <cellStyle name="RowCodes" xfId="661" xr:uid="{00000000-0005-0000-0000-000097020000}"/>
    <cellStyle name="RowTitles" xfId="662" xr:uid="{00000000-0005-0000-0000-000098020000}"/>
    <cellStyle name="RowTitles 2" xfId="663" xr:uid="{00000000-0005-0000-0000-000099020000}"/>
    <cellStyle name="RowTitles-Col2" xfId="664" xr:uid="{00000000-0005-0000-0000-00009A020000}"/>
    <cellStyle name="RowTitles-Detail" xfId="665" xr:uid="{00000000-0005-0000-0000-00009B020000}"/>
    <cellStyle name="Rõhk1" xfId="666" xr:uid="{00000000-0005-0000-0000-00009C020000}"/>
    <cellStyle name="Rõhk2" xfId="667" xr:uid="{00000000-0005-0000-0000-00009D020000}"/>
    <cellStyle name="Rõhk3" xfId="668" xr:uid="{00000000-0005-0000-0000-00009E020000}"/>
    <cellStyle name="Rõhk4" xfId="669" xr:uid="{00000000-0005-0000-0000-00009F020000}"/>
    <cellStyle name="Rõhk5" xfId="670" xr:uid="{00000000-0005-0000-0000-0000A0020000}"/>
    <cellStyle name="Rõhk6" xfId="671" xr:uid="{00000000-0005-0000-0000-0000A1020000}"/>
    <cellStyle name="SAPBEXaggData" xfId="672" xr:uid="{00000000-0005-0000-0000-0000A2020000}"/>
    <cellStyle name="SAPBEXaggDataEmph" xfId="673" xr:uid="{00000000-0005-0000-0000-0000A3020000}"/>
    <cellStyle name="SAPBEXaggItem" xfId="674" xr:uid="{00000000-0005-0000-0000-0000A4020000}"/>
    <cellStyle name="SAPBEXaggItemX" xfId="675" xr:uid="{00000000-0005-0000-0000-0000A5020000}"/>
    <cellStyle name="SAPBEXchaText" xfId="676" xr:uid="{00000000-0005-0000-0000-0000A6020000}"/>
    <cellStyle name="SAPBEXchaText 2" xfId="677" xr:uid="{00000000-0005-0000-0000-0000A7020000}"/>
    <cellStyle name="SAPBEXexcBad7" xfId="678" xr:uid="{00000000-0005-0000-0000-0000A8020000}"/>
    <cellStyle name="SAPBEXexcBad8" xfId="679" xr:uid="{00000000-0005-0000-0000-0000A9020000}"/>
    <cellStyle name="SAPBEXexcBad9" xfId="680" xr:uid="{00000000-0005-0000-0000-0000AA020000}"/>
    <cellStyle name="SAPBEXexcCritical4" xfId="681" xr:uid="{00000000-0005-0000-0000-0000AB020000}"/>
    <cellStyle name="SAPBEXexcCritical5" xfId="682" xr:uid="{00000000-0005-0000-0000-0000AC020000}"/>
    <cellStyle name="SAPBEXexcCritical6" xfId="683" xr:uid="{00000000-0005-0000-0000-0000AD020000}"/>
    <cellStyle name="SAPBEXexcGood1" xfId="684" xr:uid="{00000000-0005-0000-0000-0000AE020000}"/>
    <cellStyle name="SAPBEXexcGood2" xfId="685" xr:uid="{00000000-0005-0000-0000-0000AF020000}"/>
    <cellStyle name="SAPBEXexcGood3" xfId="686" xr:uid="{00000000-0005-0000-0000-0000B0020000}"/>
    <cellStyle name="SAPBEXfilterDrill" xfId="687" xr:uid="{00000000-0005-0000-0000-0000B1020000}"/>
    <cellStyle name="SAPBEXfilterDrill 2" xfId="688" xr:uid="{00000000-0005-0000-0000-0000B2020000}"/>
    <cellStyle name="SAPBEXfilterItem" xfId="689" xr:uid="{00000000-0005-0000-0000-0000B3020000}"/>
    <cellStyle name="SAPBEXfilterText" xfId="690" xr:uid="{00000000-0005-0000-0000-0000B4020000}"/>
    <cellStyle name="SAPBEXformats" xfId="691" xr:uid="{00000000-0005-0000-0000-0000B5020000}"/>
    <cellStyle name="SAPBEXformats 2" xfId="692" xr:uid="{00000000-0005-0000-0000-0000B6020000}"/>
    <cellStyle name="SAPBEXheaderItem" xfId="693" xr:uid="{00000000-0005-0000-0000-0000B7020000}"/>
    <cellStyle name="SAPBEXheaderText" xfId="694" xr:uid="{00000000-0005-0000-0000-0000B8020000}"/>
    <cellStyle name="SAPBEXHLevel0" xfId="695" xr:uid="{00000000-0005-0000-0000-0000B9020000}"/>
    <cellStyle name="SAPBEXHLevel0X" xfId="696" xr:uid="{00000000-0005-0000-0000-0000BA020000}"/>
    <cellStyle name="SAPBEXHLevel1" xfId="697" xr:uid="{00000000-0005-0000-0000-0000BB020000}"/>
    <cellStyle name="SAPBEXHLevel1X" xfId="698" xr:uid="{00000000-0005-0000-0000-0000BC020000}"/>
    <cellStyle name="SAPBEXHLevel2" xfId="699" xr:uid="{00000000-0005-0000-0000-0000BD020000}"/>
    <cellStyle name="SAPBEXHLevel2X" xfId="700" xr:uid="{00000000-0005-0000-0000-0000BE020000}"/>
    <cellStyle name="SAPBEXHLevel3" xfId="701" xr:uid="{00000000-0005-0000-0000-0000BF020000}"/>
    <cellStyle name="SAPBEXHLevel3X" xfId="702" xr:uid="{00000000-0005-0000-0000-0000C0020000}"/>
    <cellStyle name="SAPBEXresData" xfId="703" xr:uid="{00000000-0005-0000-0000-0000C1020000}"/>
    <cellStyle name="SAPBEXresDataEmph" xfId="704" xr:uid="{00000000-0005-0000-0000-0000C2020000}"/>
    <cellStyle name="SAPBEXresItem" xfId="705" xr:uid="{00000000-0005-0000-0000-0000C3020000}"/>
    <cellStyle name="SAPBEXresItemX" xfId="706" xr:uid="{00000000-0005-0000-0000-0000C4020000}"/>
    <cellStyle name="SAPBEXstdData" xfId="707" xr:uid="{00000000-0005-0000-0000-0000C5020000}"/>
    <cellStyle name="SAPBEXstdData 2" xfId="708" xr:uid="{00000000-0005-0000-0000-0000C6020000}"/>
    <cellStyle name="SAPBEXstdDataEmph" xfId="709" xr:uid="{00000000-0005-0000-0000-0000C7020000}"/>
    <cellStyle name="SAPBEXstdItem" xfId="710" xr:uid="{00000000-0005-0000-0000-0000C8020000}"/>
    <cellStyle name="SAPBEXstdItemX" xfId="711" xr:uid="{00000000-0005-0000-0000-0000C9020000}"/>
    <cellStyle name="SAPBEXstdItemX 2" xfId="712" xr:uid="{00000000-0005-0000-0000-0000CA020000}"/>
    <cellStyle name="SAPBEXtitle" xfId="713" xr:uid="{00000000-0005-0000-0000-0000CB020000}"/>
    <cellStyle name="SAPBEXundefined" xfId="714" xr:uid="{00000000-0005-0000-0000-0000CC020000}"/>
    <cellStyle name="Selgitav tekst" xfId="715" xr:uid="{00000000-0005-0000-0000-0000CD020000}"/>
    <cellStyle name="Sisestus" xfId="716" xr:uid="{00000000-0005-0000-0000-0000CE020000}"/>
    <cellStyle name="Style 1" xfId="717" xr:uid="{00000000-0005-0000-0000-0000CF020000}"/>
    <cellStyle name="Style 1 2" xfId="718" xr:uid="{00000000-0005-0000-0000-0000D0020000}"/>
    <cellStyle name="Zelle" xfId="719" xr:uid="{00000000-0005-0000-0000-0000D1020000}"/>
    <cellStyle name="TABLE" xfId="720" xr:uid="{00000000-0005-0000-0000-0000D2020000}"/>
    <cellStyle name="TableStyleLight1" xfId="721" xr:uid="{00000000-0005-0000-0000-0000D3020000}"/>
    <cellStyle name="Title 2" xfId="722" xr:uid="{00000000-0005-0000-0000-0000D4020000}"/>
    <cellStyle name="Total 2" xfId="723" xr:uid="{00000000-0005-0000-0000-0000D5020000}"/>
    <cellStyle name="Valuuta 2" xfId="724" xr:uid="{00000000-0005-0000-0000-0000D6020000}"/>
    <cellStyle name="Valuuta 2 2" xfId="725" xr:uid="{00000000-0005-0000-0000-0000D7020000}"/>
    <cellStyle name="Valuuta 2 2 2" xfId="726" xr:uid="{00000000-0005-0000-0000-0000D8020000}"/>
    <cellStyle name="Valuuta 2 3" xfId="727" xr:uid="{00000000-0005-0000-0000-0000D9020000}"/>
    <cellStyle name="Valuuta 3" xfId="728" xr:uid="{00000000-0005-0000-0000-0000DA020000}"/>
    <cellStyle name="Warning Text 2" xfId="729" xr:uid="{00000000-0005-0000-0000-0000DB020000}"/>
    <cellStyle name="Väljund" xfId="730" xr:uid="{00000000-0005-0000-0000-0000DC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customProperty" Target="../customProperty18.bin"/><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customProperty" Target="../customProperty19.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ustomProperty" Target="../customProperty20.bin"/><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customProperty" Target="../customProperty21.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customProperty" Target="../customProperty22.bin"/><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customProperty" Target="../customProperty23.bin"/><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9"/>
  <sheetViews>
    <sheetView tabSelected="1" view="pageLayout" zoomScaleNormal="100" workbookViewId="0"/>
  </sheetViews>
  <sheetFormatPr defaultColWidth="9.08984375" defaultRowHeight="13"/>
  <cols>
    <col min="1" max="1" width="24.08984375" style="3" customWidth="1"/>
    <col min="2" max="2" width="7.1796875" style="3" customWidth="1"/>
    <col min="3" max="3" width="10.54296875" style="3" customWidth="1"/>
    <col min="4" max="4" width="22.6328125" style="3" customWidth="1"/>
    <col min="5" max="5" width="9.54296875" style="3" customWidth="1"/>
    <col min="6" max="6" width="11.36328125" style="3" customWidth="1"/>
    <col min="7" max="7" width="8.1796875" style="3" customWidth="1"/>
    <col min="8" max="8" width="9.90625" style="3" customWidth="1"/>
    <col min="9" max="9" width="8.1796875" style="3" customWidth="1"/>
    <col min="10" max="10" width="60.453125" style="3" customWidth="1"/>
    <col min="11" max="16384" width="9.08984375" style="3"/>
  </cols>
  <sheetData>
    <row r="1" spans="1:10" ht="45.75" customHeight="1" thickBot="1">
      <c r="A1" s="96" t="s">
        <v>0</v>
      </c>
      <c r="B1" s="97" t="s">
        <v>105</v>
      </c>
      <c r="C1" s="97" t="s">
        <v>104</v>
      </c>
      <c r="D1" s="97" t="s">
        <v>10</v>
      </c>
      <c r="E1" s="97" t="s">
        <v>86</v>
      </c>
      <c r="F1" s="97" t="s">
        <v>44</v>
      </c>
      <c r="G1" s="124" t="s">
        <v>168</v>
      </c>
      <c r="H1" s="129" t="s">
        <v>192</v>
      </c>
      <c r="I1" s="129" t="s">
        <v>168</v>
      </c>
      <c r="J1" s="98" t="s">
        <v>16</v>
      </c>
    </row>
    <row r="2" spans="1:10">
      <c r="A2" s="4" t="s">
        <v>4</v>
      </c>
      <c r="B2" s="63">
        <v>505</v>
      </c>
      <c r="C2" s="63">
        <v>20</v>
      </c>
      <c r="D2" s="99"/>
      <c r="E2" s="100" t="s">
        <v>91</v>
      </c>
      <c r="F2" s="7" t="s">
        <v>12</v>
      </c>
      <c r="G2" s="87">
        <v>942</v>
      </c>
      <c r="H2" s="87"/>
      <c r="I2" s="87">
        <f>G2+H2</f>
        <v>942</v>
      </c>
      <c r="J2" s="211" t="s">
        <v>54</v>
      </c>
    </row>
    <row r="3" spans="1:10" ht="13.5" thickBot="1">
      <c r="A3" s="8" t="s">
        <v>5</v>
      </c>
      <c r="B3" s="65">
        <v>55</v>
      </c>
      <c r="C3" s="65">
        <v>20</v>
      </c>
      <c r="D3" s="101"/>
      <c r="E3" s="43" t="s">
        <v>91</v>
      </c>
      <c r="F3" s="11" t="s">
        <v>12</v>
      </c>
      <c r="G3" s="88">
        <v>2355</v>
      </c>
      <c r="H3" s="88"/>
      <c r="I3" s="88">
        <f t="shared" ref="I3:I10" si="0">G3+H3</f>
        <v>2355</v>
      </c>
      <c r="J3" s="212" t="s">
        <v>128</v>
      </c>
    </row>
    <row r="4" spans="1:10">
      <c r="A4" s="21" t="s">
        <v>4</v>
      </c>
      <c r="B4" s="102">
        <v>505</v>
      </c>
      <c r="C4" s="102">
        <v>20</v>
      </c>
      <c r="D4" s="103"/>
      <c r="E4" s="104" t="s">
        <v>91</v>
      </c>
      <c r="F4" s="95" t="s">
        <v>14</v>
      </c>
      <c r="G4" s="89">
        <v>3000</v>
      </c>
      <c r="H4" s="89"/>
      <c r="I4" s="89">
        <f t="shared" si="0"/>
        <v>3000</v>
      </c>
      <c r="J4" s="290" t="s">
        <v>141</v>
      </c>
    </row>
    <row r="5" spans="1:10" ht="19.5" customHeight="1" thickBot="1">
      <c r="A5" s="8" t="s">
        <v>5</v>
      </c>
      <c r="B5" s="65">
        <v>55</v>
      </c>
      <c r="C5" s="65">
        <v>20</v>
      </c>
      <c r="D5" s="101"/>
      <c r="E5" s="43" t="s">
        <v>91</v>
      </c>
      <c r="F5" s="11" t="s">
        <v>14</v>
      </c>
      <c r="G5" s="88">
        <v>129681</v>
      </c>
      <c r="H5" s="88"/>
      <c r="I5" s="88">
        <f t="shared" si="0"/>
        <v>129681</v>
      </c>
      <c r="J5" s="291" t="s">
        <v>141</v>
      </c>
    </row>
    <row r="6" spans="1:10" ht="26">
      <c r="A6" s="4" t="s">
        <v>5</v>
      </c>
      <c r="B6" s="63">
        <v>55</v>
      </c>
      <c r="C6" s="63">
        <v>20</v>
      </c>
      <c r="D6" s="322" t="s">
        <v>100</v>
      </c>
      <c r="E6" s="45" t="s">
        <v>91</v>
      </c>
      <c r="F6" s="7" t="s">
        <v>24</v>
      </c>
      <c r="G6" s="323">
        <v>5000</v>
      </c>
      <c r="H6" s="323"/>
      <c r="I6" s="323">
        <f t="shared" si="0"/>
        <v>5000</v>
      </c>
      <c r="J6" s="324" t="s">
        <v>171</v>
      </c>
    </row>
    <row r="7" spans="1:10" ht="52">
      <c r="A7" s="13" t="s">
        <v>5</v>
      </c>
      <c r="B7" s="64">
        <v>55</v>
      </c>
      <c r="C7" s="64">
        <v>20</v>
      </c>
      <c r="D7" s="105" t="s">
        <v>170</v>
      </c>
      <c r="E7" s="30" t="s">
        <v>91</v>
      </c>
      <c r="F7" s="16" t="s">
        <v>24</v>
      </c>
      <c r="G7" s="113">
        <v>7000</v>
      </c>
      <c r="H7" s="113">
        <v>3846</v>
      </c>
      <c r="I7" s="113">
        <f t="shared" si="0"/>
        <v>10846</v>
      </c>
      <c r="J7" s="292" t="s">
        <v>246</v>
      </c>
    </row>
    <row r="8" spans="1:10">
      <c r="A8" s="13" t="s">
        <v>5</v>
      </c>
      <c r="B8" s="64">
        <v>55</v>
      </c>
      <c r="C8" s="64">
        <v>20</v>
      </c>
      <c r="D8" s="106" t="s">
        <v>53</v>
      </c>
      <c r="E8" s="30" t="s">
        <v>91</v>
      </c>
      <c r="F8" s="16" t="s">
        <v>24</v>
      </c>
      <c r="G8" s="91">
        <v>14130</v>
      </c>
      <c r="H8" s="91">
        <v>-1909</v>
      </c>
      <c r="I8" s="91">
        <f t="shared" si="0"/>
        <v>12221</v>
      </c>
      <c r="J8" s="293" t="s">
        <v>259</v>
      </c>
    </row>
    <row r="9" spans="1:10">
      <c r="A9" s="13" t="s">
        <v>5</v>
      </c>
      <c r="B9" s="64">
        <v>55</v>
      </c>
      <c r="C9" s="64">
        <v>20</v>
      </c>
      <c r="D9" s="106" t="s">
        <v>95</v>
      </c>
      <c r="E9" s="30" t="s">
        <v>91</v>
      </c>
      <c r="F9" s="16" t="s">
        <v>24</v>
      </c>
      <c r="G9" s="91">
        <v>6594</v>
      </c>
      <c r="H9" s="91">
        <v>-1937</v>
      </c>
      <c r="I9" s="91">
        <f t="shared" si="0"/>
        <v>4657</v>
      </c>
      <c r="J9" s="294" t="s">
        <v>260</v>
      </c>
    </row>
    <row r="10" spans="1:10" ht="13.5" thickBot="1">
      <c r="A10" s="8" t="s">
        <v>118</v>
      </c>
      <c r="B10" s="65">
        <v>45</v>
      </c>
      <c r="C10" s="65" t="s">
        <v>130</v>
      </c>
      <c r="D10" s="101"/>
      <c r="E10" s="43" t="s">
        <v>91</v>
      </c>
      <c r="F10" s="11" t="s">
        <v>24</v>
      </c>
      <c r="G10" s="88">
        <v>50000</v>
      </c>
      <c r="H10" s="88"/>
      <c r="I10" s="88">
        <f t="shared" si="0"/>
        <v>50000</v>
      </c>
      <c r="J10" s="291" t="s">
        <v>261</v>
      </c>
    </row>
    <row r="11" spans="1:10">
      <c r="F11" s="18" t="s">
        <v>3</v>
      </c>
      <c r="G11" s="19">
        <f t="shared" ref="G11:I11" si="1">SUM(G2:G10)</f>
        <v>218702</v>
      </c>
      <c r="H11" s="19">
        <f t="shared" si="1"/>
        <v>0</v>
      </c>
      <c r="I11" s="19">
        <f t="shared" si="1"/>
        <v>218702</v>
      </c>
      <c r="J11" s="112"/>
    </row>
    <row r="13" spans="1:10">
      <c r="G13" s="74"/>
      <c r="H13" s="74"/>
      <c r="I13" s="74"/>
      <c r="J13" s="74"/>
    </row>
    <row r="14" spans="1:10">
      <c r="G14" s="83"/>
      <c r="H14" s="83"/>
      <c r="I14" s="83"/>
      <c r="J14" s="74"/>
    </row>
    <row r="19" spans="1:1">
      <c r="A19" s="20"/>
    </row>
  </sheetData>
  <pageMargins left="0.3125" right="0.1875" top="0.75" bottom="0.75" header="0.3" footer="0.3"/>
  <pageSetup paperSize="8" orientation="landscape" r:id="rId1"/>
  <headerFooter>
    <oddHeader>&amp;LEuroopa Liidu ja välissuhete osakond&amp;RLisa 1</oddHeader>
  </headerFooter>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
  <sheetViews>
    <sheetView view="pageLayout" zoomScaleNormal="100" workbookViewId="0"/>
  </sheetViews>
  <sheetFormatPr defaultColWidth="9.08984375" defaultRowHeight="13"/>
  <cols>
    <col min="1" max="1" width="14.453125" style="3" customWidth="1"/>
    <col min="2" max="2" width="7" style="3" customWidth="1"/>
    <col min="3" max="3" width="13.08984375" style="3" customWidth="1"/>
    <col min="4" max="5" width="16.453125" style="3" customWidth="1"/>
    <col min="6" max="6" width="10.6328125" style="3" customWidth="1"/>
    <col min="7" max="7" width="11.6328125" style="3" customWidth="1"/>
    <col min="8" max="10" width="9.08984375" style="112"/>
    <col min="11" max="11" width="57.453125" style="3" customWidth="1"/>
    <col min="12" max="16384" width="9.08984375" style="3"/>
  </cols>
  <sheetData>
    <row r="1" spans="1:11" ht="26">
      <c r="A1" s="35" t="s">
        <v>0</v>
      </c>
      <c r="B1" s="35" t="s">
        <v>105</v>
      </c>
      <c r="C1" s="35" t="s">
        <v>104</v>
      </c>
      <c r="D1" s="35" t="s">
        <v>10</v>
      </c>
      <c r="E1" s="35" t="s">
        <v>301</v>
      </c>
      <c r="F1" s="35" t="s">
        <v>86</v>
      </c>
      <c r="G1" s="35" t="s">
        <v>44</v>
      </c>
      <c r="H1" s="124" t="s">
        <v>168</v>
      </c>
      <c r="I1" s="124" t="s">
        <v>192</v>
      </c>
      <c r="J1" s="124" t="s">
        <v>168</v>
      </c>
      <c r="K1" s="35" t="s">
        <v>16</v>
      </c>
    </row>
    <row r="2" spans="1:11">
      <c r="A2" s="30" t="s">
        <v>4</v>
      </c>
      <c r="B2" s="64">
        <v>505</v>
      </c>
      <c r="C2" s="64">
        <v>20</v>
      </c>
      <c r="D2" s="64"/>
      <c r="E2" s="64"/>
      <c r="F2" s="68" t="s">
        <v>91</v>
      </c>
      <c r="G2" s="30" t="s">
        <v>28</v>
      </c>
      <c r="H2" s="156">
        <v>735</v>
      </c>
      <c r="I2" s="156"/>
      <c r="J2" s="156">
        <f>H2+I2</f>
        <v>735</v>
      </c>
      <c r="K2" s="16" t="s">
        <v>54</v>
      </c>
    </row>
    <row r="3" spans="1:11">
      <c r="A3" s="14" t="s">
        <v>5</v>
      </c>
      <c r="B3" s="15">
        <v>55</v>
      </c>
      <c r="C3" s="15">
        <v>20</v>
      </c>
      <c r="D3" s="15"/>
      <c r="E3" s="15"/>
      <c r="F3" s="71" t="s">
        <v>91</v>
      </c>
      <c r="G3" s="14" t="s">
        <v>28</v>
      </c>
      <c r="H3" s="156">
        <v>3486</v>
      </c>
      <c r="I3" s="156"/>
      <c r="J3" s="156">
        <f t="shared" ref="J3:J5" si="0">H3+I3</f>
        <v>3486</v>
      </c>
      <c r="K3" s="299" t="s">
        <v>54</v>
      </c>
    </row>
    <row r="4" spans="1:11" ht="39">
      <c r="A4" s="14" t="s">
        <v>99</v>
      </c>
      <c r="B4" s="15">
        <v>5</v>
      </c>
      <c r="C4" s="15">
        <v>20</v>
      </c>
      <c r="D4" s="15" t="s">
        <v>166</v>
      </c>
      <c r="E4" s="15"/>
      <c r="F4" s="71" t="s">
        <v>91</v>
      </c>
      <c r="G4" s="14" t="s">
        <v>28</v>
      </c>
      <c r="H4" s="156">
        <v>15573</v>
      </c>
      <c r="I4" s="156">
        <v>-6499</v>
      </c>
      <c r="J4" s="156">
        <v>9074</v>
      </c>
      <c r="K4" s="299" t="s">
        <v>273</v>
      </c>
    </row>
    <row r="5" spans="1:11" ht="26">
      <c r="A5" s="14" t="s">
        <v>99</v>
      </c>
      <c r="B5" s="15">
        <v>5</v>
      </c>
      <c r="C5" s="192">
        <v>40</v>
      </c>
      <c r="D5" s="192"/>
      <c r="E5" s="192" t="s">
        <v>302</v>
      </c>
      <c r="F5" s="185" t="s">
        <v>91</v>
      </c>
      <c r="G5" s="151" t="s">
        <v>28</v>
      </c>
      <c r="H5" s="57"/>
      <c r="I5" s="57">
        <v>355775</v>
      </c>
      <c r="J5" s="156">
        <f t="shared" si="0"/>
        <v>355775</v>
      </c>
      <c r="K5" s="339" t="s">
        <v>303</v>
      </c>
    </row>
    <row r="6" spans="1:11">
      <c r="G6" s="18" t="s">
        <v>3</v>
      </c>
      <c r="H6" s="157">
        <f>SUM(H2:H5)</f>
        <v>19794</v>
      </c>
      <c r="I6" s="157">
        <f>SUM(I2:I5)</f>
        <v>349276</v>
      </c>
      <c r="J6" s="157">
        <f>SUM(J2:J5)</f>
        <v>369070</v>
      </c>
      <c r="K6" s="112"/>
    </row>
  </sheetData>
  <pageMargins left="0.7" right="0.7" top="0.75" bottom="0.75" header="0.3" footer="0.3"/>
  <pageSetup paperSize="8" orientation="landscape" r:id="rId1"/>
  <headerFooter>
    <oddHeader>&amp;L&amp;K000000Pääste- ja ohutuspoliitika osakond
&amp;RLisa 10</oddHeader>
  </headerFooter>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0"/>
  <sheetViews>
    <sheetView view="pageLayout" zoomScaleNormal="100" workbookViewId="0"/>
  </sheetViews>
  <sheetFormatPr defaultColWidth="9.08984375" defaultRowHeight="13"/>
  <cols>
    <col min="1" max="1" width="22.6328125" style="3" customWidth="1"/>
    <col min="2" max="2" width="9.36328125" style="3" bestFit="1" customWidth="1"/>
    <col min="3" max="3" width="10.54296875" style="3" customWidth="1"/>
    <col min="4" max="4" width="19.81640625" style="3" customWidth="1"/>
    <col min="5" max="5" width="9.90625" style="3" customWidth="1"/>
    <col min="6" max="6" width="12.08984375" style="3" customWidth="1"/>
    <col min="7" max="7" width="12.08984375" style="112" customWidth="1"/>
    <col min="8" max="8" width="10.6328125" style="112" customWidth="1"/>
    <col min="9" max="9" width="12" style="112" customWidth="1"/>
    <col min="10" max="10" width="64.81640625" style="3" customWidth="1"/>
    <col min="11" max="16384" width="9.08984375" style="3"/>
  </cols>
  <sheetData>
    <row r="1" spans="1:10" ht="26">
      <c r="A1" s="35" t="s">
        <v>0</v>
      </c>
      <c r="B1" s="35" t="s">
        <v>105</v>
      </c>
      <c r="C1" s="35" t="s">
        <v>104</v>
      </c>
      <c r="D1" s="35" t="s">
        <v>10</v>
      </c>
      <c r="E1" s="35" t="s">
        <v>86</v>
      </c>
      <c r="F1" s="35" t="s">
        <v>44</v>
      </c>
      <c r="G1" s="124" t="s">
        <v>168</v>
      </c>
      <c r="H1" s="124" t="s">
        <v>192</v>
      </c>
      <c r="I1" s="124" t="s">
        <v>168</v>
      </c>
      <c r="J1" s="35" t="s">
        <v>16</v>
      </c>
    </row>
    <row r="2" spans="1:10">
      <c r="A2" s="14" t="s">
        <v>7</v>
      </c>
      <c r="B2" s="15">
        <v>450</v>
      </c>
      <c r="C2" s="14" t="s">
        <v>31</v>
      </c>
      <c r="D2" s="14"/>
      <c r="E2" s="79" t="s">
        <v>91</v>
      </c>
      <c r="F2" s="14" t="s">
        <v>30</v>
      </c>
      <c r="G2" s="57">
        <v>5239200</v>
      </c>
      <c r="H2" s="57"/>
      <c r="I2" s="57">
        <f>G2+H2</f>
        <v>5239200</v>
      </c>
      <c r="J2" s="14" t="s">
        <v>131</v>
      </c>
    </row>
    <row r="3" spans="1:10">
      <c r="A3" s="14" t="s">
        <v>8</v>
      </c>
      <c r="B3" s="15">
        <v>505</v>
      </c>
      <c r="C3" s="14">
        <v>20</v>
      </c>
      <c r="D3" s="14"/>
      <c r="E3" s="79" t="s">
        <v>91</v>
      </c>
      <c r="F3" s="14" t="s">
        <v>30</v>
      </c>
      <c r="G3" s="57">
        <v>942</v>
      </c>
      <c r="H3" s="57"/>
      <c r="I3" s="57">
        <f t="shared" ref="I3:I5" si="0">G3+H3</f>
        <v>942</v>
      </c>
      <c r="J3" s="151" t="s">
        <v>54</v>
      </c>
    </row>
    <row r="4" spans="1:10">
      <c r="A4" s="14" t="s">
        <v>5</v>
      </c>
      <c r="B4" s="15">
        <v>55</v>
      </c>
      <c r="C4" s="14">
        <v>20</v>
      </c>
      <c r="D4" s="14"/>
      <c r="E4" s="79" t="s">
        <v>91</v>
      </c>
      <c r="F4" s="14" t="s">
        <v>30</v>
      </c>
      <c r="G4" s="57">
        <v>942</v>
      </c>
      <c r="H4" s="57"/>
      <c r="I4" s="57">
        <f t="shared" si="0"/>
        <v>942</v>
      </c>
      <c r="J4" s="151" t="s">
        <v>54</v>
      </c>
    </row>
    <row r="5" spans="1:10" ht="44.5" customHeight="1">
      <c r="A5" s="14" t="s">
        <v>5</v>
      </c>
      <c r="B5" s="15">
        <v>55</v>
      </c>
      <c r="C5" s="14">
        <v>20</v>
      </c>
      <c r="D5" s="14"/>
      <c r="E5" s="79"/>
      <c r="F5" s="14" t="s">
        <v>30</v>
      </c>
      <c r="G5" s="57">
        <v>155000</v>
      </c>
      <c r="H5" s="57">
        <v>21448</v>
      </c>
      <c r="I5" s="57">
        <f t="shared" si="0"/>
        <v>176448</v>
      </c>
      <c r="J5" s="207" t="s">
        <v>274</v>
      </c>
    </row>
    <row r="6" spans="1:10" ht="55" customHeight="1">
      <c r="A6" s="14" t="s">
        <v>1</v>
      </c>
      <c r="B6" s="27">
        <v>55</v>
      </c>
      <c r="C6" s="27">
        <v>20</v>
      </c>
      <c r="D6" s="27" t="s">
        <v>197</v>
      </c>
      <c r="E6" s="111" t="s">
        <v>91</v>
      </c>
      <c r="F6" s="14" t="s">
        <v>24</v>
      </c>
      <c r="G6" s="57">
        <v>134682</v>
      </c>
      <c r="H6" s="57">
        <f>-18153-116529</f>
        <v>-134682</v>
      </c>
      <c r="I6" s="57">
        <f t="shared" ref="I6:I15" si="1">G6+H6</f>
        <v>0</v>
      </c>
      <c r="J6" s="328" t="s">
        <v>284</v>
      </c>
    </row>
    <row r="7" spans="1:10">
      <c r="A7" s="14" t="s">
        <v>1</v>
      </c>
      <c r="B7" s="27">
        <v>55</v>
      </c>
      <c r="C7" s="27">
        <v>20</v>
      </c>
      <c r="D7" s="27" t="s">
        <v>198</v>
      </c>
      <c r="E7" s="111" t="s">
        <v>91</v>
      </c>
      <c r="F7" s="14" t="s">
        <v>24</v>
      </c>
      <c r="G7" s="57">
        <v>1200000</v>
      </c>
      <c r="H7" s="57"/>
      <c r="I7" s="57">
        <f t="shared" si="1"/>
        <v>1200000</v>
      </c>
      <c r="J7" s="343" t="s">
        <v>241</v>
      </c>
    </row>
    <row r="8" spans="1:10">
      <c r="A8" s="14" t="s">
        <v>17</v>
      </c>
      <c r="B8" s="27">
        <v>15</v>
      </c>
      <c r="C8" s="27" t="s">
        <v>133</v>
      </c>
      <c r="D8" s="27" t="s">
        <v>198</v>
      </c>
      <c r="E8" s="111" t="s">
        <v>91</v>
      </c>
      <c r="F8" s="14" t="s">
        <v>24</v>
      </c>
      <c r="G8" s="57">
        <v>808198</v>
      </c>
      <c r="H8" s="57"/>
      <c r="I8" s="57">
        <f t="shared" si="1"/>
        <v>808198</v>
      </c>
      <c r="J8" s="344"/>
    </row>
    <row r="9" spans="1:10">
      <c r="A9" s="14" t="s">
        <v>1</v>
      </c>
      <c r="B9" s="27">
        <v>50</v>
      </c>
      <c r="C9" s="37">
        <v>20</v>
      </c>
      <c r="D9" s="37" t="s">
        <v>199</v>
      </c>
      <c r="E9" s="111" t="s">
        <v>91</v>
      </c>
      <c r="F9" s="151" t="s">
        <v>24</v>
      </c>
      <c r="G9" s="57">
        <v>25180</v>
      </c>
      <c r="H9" s="57"/>
      <c r="I9" s="57">
        <f t="shared" si="1"/>
        <v>25180</v>
      </c>
      <c r="J9" s="329"/>
    </row>
    <row r="10" spans="1:10" ht="26" customHeight="1">
      <c r="A10" s="14" t="s">
        <v>1</v>
      </c>
      <c r="B10" s="27">
        <v>55</v>
      </c>
      <c r="C10" s="27">
        <v>20</v>
      </c>
      <c r="D10" s="27" t="s">
        <v>200</v>
      </c>
      <c r="E10" s="111" t="s">
        <v>91</v>
      </c>
      <c r="F10" s="14" t="s">
        <v>24</v>
      </c>
      <c r="G10" s="57">
        <v>0</v>
      </c>
      <c r="H10" s="57"/>
      <c r="I10" s="57">
        <f t="shared" si="1"/>
        <v>0</v>
      </c>
      <c r="J10" s="345" t="s">
        <v>275</v>
      </c>
    </row>
    <row r="11" spans="1:10">
      <c r="A11" s="14" t="s">
        <v>17</v>
      </c>
      <c r="B11" s="27">
        <v>15</v>
      </c>
      <c r="C11" s="27" t="s">
        <v>133</v>
      </c>
      <c r="D11" s="27" t="s">
        <v>200</v>
      </c>
      <c r="E11" s="111" t="s">
        <v>91</v>
      </c>
      <c r="F11" s="14" t="s">
        <v>24</v>
      </c>
      <c r="G11" s="57">
        <v>55000</v>
      </c>
      <c r="H11" s="57"/>
      <c r="I11" s="57">
        <f t="shared" si="1"/>
        <v>55000</v>
      </c>
      <c r="J11" s="346"/>
    </row>
    <row r="12" spans="1:10">
      <c r="A12" s="14" t="s">
        <v>17</v>
      </c>
      <c r="B12" s="27">
        <v>15</v>
      </c>
      <c r="C12" s="27" t="s">
        <v>133</v>
      </c>
      <c r="D12" s="27" t="s">
        <v>201</v>
      </c>
      <c r="E12" s="111" t="s">
        <v>91</v>
      </c>
      <c r="F12" s="14" t="s">
        <v>24</v>
      </c>
      <c r="G12" s="57">
        <v>113534</v>
      </c>
      <c r="H12" s="57"/>
      <c r="I12" s="57">
        <f t="shared" si="1"/>
        <v>113534</v>
      </c>
      <c r="J12" s="330" t="s">
        <v>276</v>
      </c>
    </row>
    <row r="13" spans="1:10" ht="17" customHeight="1">
      <c r="A13" s="14" t="s">
        <v>17</v>
      </c>
      <c r="B13" s="27">
        <v>15</v>
      </c>
      <c r="C13" s="27" t="s">
        <v>133</v>
      </c>
      <c r="D13" s="27" t="s">
        <v>202</v>
      </c>
      <c r="E13" s="111" t="s">
        <v>91</v>
      </c>
      <c r="F13" s="14" t="s">
        <v>24</v>
      </c>
      <c r="G13" s="57">
        <v>1529370</v>
      </c>
      <c r="H13" s="57"/>
      <c r="I13" s="57">
        <f t="shared" si="1"/>
        <v>1529370</v>
      </c>
      <c r="J13" s="330"/>
    </row>
    <row r="14" spans="1:10">
      <c r="A14" s="14" t="s">
        <v>17</v>
      </c>
      <c r="B14" s="27">
        <v>15</v>
      </c>
      <c r="C14" s="27" t="s">
        <v>196</v>
      </c>
      <c r="D14" s="27" t="s">
        <v>203</v>
      </c>
      <c r="E14" s="111" t="s">
        <v>91</v>
      </c>
      <c r="F14" s="14" t="s">
        <v>24</v>
      </c>
      <c r="G14" s="57">
        <v>32719</v>
      </c>
      <c r="H14" s="57"/>
      <c r="I14" s="57">
        <f t="shared" si="1"/>
        <v>32719</v>
      </c>
      <c r="J14" s="330" t="s">
        <v>277</v>
      </c>
    </row>
    <row r="15" spans="1:10" s="130" customFormat="1" ht="39">
      <c r="A15" s="152" t="s">
        <v>1</v>
      </c>
      <c r="B15" s="37">
        <v>55</v>
      </c>
      <c r="C15" s="37">
        <v>20</v>
      </c>
      <c r="D15" s="37" t="s">
        <v>182</v>
      </c>
      <c r="E15" s="111" t="s">
        <v>91</v>
      </c>
      <c r="F15" s="151" t="s">
        <v>24</v>
      </c>
      <c r="G15" s="57">
        <v>796280</v>
      </c>
      <c r="H15" s="57">
        <f>116529+1697-133302</f>
        <v>-15076</v>
      </c>
      <c r="I15" s="57">
        <f t="shared" si="1"/>
        <v>781204</v>
      </c>
      <c r="J15" s="207" t="s">
        <v>300</v>
      </c>
    </row>
    <row r="16" spans="1:10">
      <c r="E16" s="19"/>
      <c r="F16" s="18" t="s">
        <v>3</v>
      </c>
      <c r="G16" s="75">
        <f>SUM(G2:G15)</f>
        <v>10091047</v>
      </c>
      <c r="H16" s="75">
        <f>SUM(H2:H15)</f>
        <v>-128310</v>
      </c>
      <c r="I16" s="75">
        <f>SUM(I2:I15)</f>
        <v>9962737</v>
      </c>
    </row>
    <row r="19" spans="8:8">
      <c r="H19" s="130"/>
    </row>
    <row r="20" spans="8:8">
      <c r="H20" s="130"/>
    </row>
  </sheetData>
  <autoFilter ref="A1:J16" xr:uid="{00000000-0001-0000-0B00-000000000000}"/>
  <mergeCells count="2">
    <mergeCell ref="J7:J8"/>
    <mergeCell ref="J10:J11"/>
  </mergeCells>
  <pageMargins left="0.7" right="0.7" top="0.75" bottom="0.75" header="0.3" footer="0.3"/>
  <pageSetup paperSize="8" orientation="landscape" r:id="rId1"/>
  <headerFooter>
    <oddHeader xml:space="preserve">&amp;LRahandusosakond&amp;RLisa 11
</oddHeader>
  </headerFooter>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4"/>
  <sheetViews>
    <sheetView view="pageLayout" zoomScaleNormal="100" workbookViewId="0"/>
  </sheetViews>
  <sheetFormatPr defaultColWidth="9.08984375" defaultRowHeight="13"/>
  <cols>
    <col min="1" max="1" width="18.6328125" style="3" customWidth="1"/>
    <col min="2" max="2" width="6.6328125" style="3" customWidth="1"/>
    <col min="3" max="3" width="7.54296875" style="3" customWidth="1"/>
    <col min="4" max="4" width="16.36328125" style="3" customWidth="1"/>
    <col min="5" max="5" width="9.453125" style="3" customWidth="1"/>
    <col min="6" max="6" width="10.6328125" style="3" customWidth="1"/>
    <col min="7" max="7" width="9.08984375" style="112"/>
    <col min="8" max="8" width="50.90625" style="3" customWidth="1"/>
    <col min="9" max="16384" width="9.08984375" style="3"/>
  </cols>
  <sheetData>
    <row r="1" spans="1:8" ht="39">
      <c r="A1" s="35" t="s">
        <v>0</v>
      </c>
      <c r="B1" s="35" t="s">
        <v>105</v>
      </c>
      <c r="C1" s="35" t="s">
        <v>104</v>
      </c>
      <c r="D1" s="35" t="s">
        <v>10</v>
      </c>
      <c r="E1" s="35" t="s">
        <v>86</v>
      </c>
      <c r="F1" s="35" t="s">
        <v>44</v>
      </c>
      <c r="G1" s="124" t="s">
        <v>168</v>
      </c>
      <c r="H1" s="35" t="s">
        <v>16</v>
      </c>
    </row>
    <row r="2" spans="1:8">
      <c r="A2" s="14" t="s">
        <v>4</v>
      </c>
      <c r="B2" s="15">
        <v>505</v>
      </c>
      <c r="C2" s="36">
        <v>20</v>
      </c>
      <c r="D2" s="27"/>
      <c r="E2" s="70" t="s">
        <v>93</v>
      </c>
      <c r="F2" s="14" t="s">
        <v>114</v>
      </c>
      <c r="G2" s="82">
        <v>634</v>
      </c>
      <c r="H2" s="151" t="s">
        <v>173</v>
      </c>
    </row>
    <row r="3" spans="1:8">
      <c r="A3" s="14" t="s">
        <v>1</v>
      </c>
      <c r="B3" s="15">
        <v>55</v>
      </c>
      <c r="C3" s="36">
        <v>20</v>
      </c>
      <c r="D3" s="27"/>
      <c r="E3" s="70" t="s">
        <v>93</v>
      </c>
      <c r="F3" s="14" t="s">
        <v>114</v>
      </c>
      <c r="G3" s="82">
        <v>881</v>
      </c>
      <c r="H3" s="199" t="s">
        <v>146</v>
      </c>
    </row>
    <row r="4" spans="1:8">
      <c r="E4" s="19"/>
      <c r="F4" s="18" t="s">
        <v>3</v>
      </c>
      <c r="G4" s="85">
        <f t="shared" ref="G4" si="0">SUM(G2:G3)</f>
        <v>1515</v>
      </c>
    </row>
  </sheetData>
  <pageMargins left="0.7" right="0.7" top="0.75" bottom="0.75" header="0.3" footer="0.3"/>
  <pageSetup paperSize="8" orientation="landscape" r:id="rId1"/>
  <headerFooter>
    <oddHeader>&amp;L&amp;K000000 Rahvastiku ja kodanikuühiskonna asekantsler &amp;RLisa 12</oddHeader>
  </headerFooter>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3"/>
  <sheetViews>
    <sheetView view="pageLayout" zoomScaleNormal="100" workbookViewId="0"/>
  </sheetViews>
  <sheetFormatPr defaultColWidth="9.08984375" defaultRowHeight="13"/>
  <cols>
    <col min="1" max="1" width="15.453125" style="3" customWidth="1"/>
    <col min="2" max="2" width="7.36328125" style="3" customWidth="1"/>
    <col min="3" max="3" width="10.54296875" style="3" customWidth="1"/>
    <col min="4" max="4" width="23.90625" style="3" customWidth="1"/>
    <col min="5" max="5" width="6.90625" style="3" customWidth="1"/>
    <col min="6" max="6" width="12" style="3" customWidth="1"/>
    <col min="7" max="9" width="9.08984375" style="130"/>
    <col min="10" max="10" width="66.90625" style="3" customWidth="1"/>
    <col min="11" max="16384" width="9.08984375" style="3"/>
  </cols>
  <sheetData>
    <row r="1" spans="1:10" ht="26.5" thickBot="1">
      <c r="A1" s="2" t="s">
        <v>0</v>
      </c>
      <c r="B1" s="2" t="s">
        <v>105</v>
      </c>
      <c r="C1" s="2" t="s">
        <v>104</v>
      </c>
      <c r="D1" s="2" t="s">
        <v>176</v>
      </c>
      <c r="E1" s="2" t="s">
        <v>103</v>
      </c>
      <c r="F1" s="2" t="s">
        <v>44</v>
      </c>
      <c r="G1" s="124" t="s">
        <v>168</v>
      </c>
      <c r="H1" s="251" t="s">
        <v>192</v>
      </c>
      <c r="I1" s="251" t="s">
        <v>168</v>
      </c>
      <c r="J1" s="2" t="s">
        <v>16</v>
      </c>
    </row>
    <row r="2" spans="1:10">
      <c r="A2" s="60" t="s">
        <v>4</v>
      </c>
      <c r="B2" s="6">
        <v>505</v>
      </c>
      <c r="C2" s="52">
        <v>20</v>
      </c>
      <c r="D2" s="6"/>
      <c r="E2" s="78" t="s">
        <v>93</v>
      </c>
      <c r="F2" s="5" t="s">
        <v>32</v>
      </c>
      <c r="G2" s="163">
        <v>942</v>
      </c>
      <c r="H2" s="252"/>
      <c r="I2" s="252">
        <f>G2+H2</f>
        <v>942</v>
      </c>
      <c r="J2" s="206" t="s">
        <v>54</v>
      </c>
    </row>
    <row r="3" spans="1:10">
      <c r="A3" s="171" t="s">
        <v>1</v>
      </c>
      <c r="B3" s="15">
        <v>55</v>
      </c>
      <c r="C3" s="193">
        <v>20</v>
      </c>
      <c r="D3" s="15"/>
      <c r="E3" s="27" t="s">
        <v>93</v>
      </c>
      <c r="F3" s="14" t="s">
        <v>32</v>
      </c>
      <c r="G3" s="194">
        <v>7857</v>
      </c>
      <c r="H3" s="270"/>
      <c r="I3" s="270">
        <f t="shared" ref="I3:I12" si="0">G3+H3</f>
        <v>7857</v>
      </c>
      <c r="J3" s="218" t="s">
        <v>54</v>
      </c>
    </row>
    <row r="4" spans="1:10">
      <c r="A4" s="200" t="s">
        <v>5</v>
      </c>
      <c r="B4" s="192">
        <v>55</v>
      </c>
      <c r="C4" s="191">
        <v>20</v>
      </c>
      <c r="D4" s="192" t="s">
        <v>153</v>
      </c>
      <c r="E4" s="37" t="s">
        <v>93</v>
      </c>
      <c r="F4" s="151" t="s">
        <v>32</v>
      </c>
      <c r="G4" s="194">
        <v>84412</v>
      </c>
      <c r="H4" s="270"/>
      <c r="I4" s="270">
        <f t="shared" si="0"/>
        <v>84412</v>
      </c>
      <c r="J4" s="218" t="s">
        <v>278</v>
      </c>
    </row>
    <row r="5" spans="1:10" ht="26">
      <c r="A5" s="274" t="s">
        <v>5</v>
      </c>
      <c r="B5" s="275">
        <v>55</v>
      </c>
      <c r="C5" s="276">
        <v>20</v>
      </c>
      <c r="D5" s="275" t="s">
        <v>206</v>
      </c>
      <c r="E5" s="177" t="s">
        <v>93</v>
      </c>
      <c r="F5" s="277" t="s">
        <v>32</v>
      </c>
      <c r="G5" s="168">
        <v>121782</v>
      </c>
      <c r="H5" s="270"/>
      <c r="I5" s="270">
        <f t="shared" si="0"/>
        <v>121782</v>
      </c>
      <c r="J5" s="331" t="s">
        <v>279</v>
      </c>
    </row>
    <row r="6" spans="1:10">
      <c r="A6" s="274" t="s">
        <v>17</v>
      </c>
      <c r="B6" s="275">
        <v>15</v>
      </c>
      <c r="C6" s="276" t="s">
        <v>133</v>
      </c>
      <c r="D6" s="275" t="s">
        <v>208</v>
      </c>
      <c r="E6" s="177" t="s">
        <v>93</v>
      </c>
      <c r="F6" s="277" t="s">
        <v>32</v>
      </c>
      <c r="G6" s="168">
        <v>33160</v>
      </c>
      <c r="H6" s="270"/>
      <c r="I6" s="270">
        <f t="shared" ref="I6" si="1">G6+H6</f>
        <v>33160</v>
      </c>
      <c r="J6" s="105" t="s">
        <v>280</v>
      </c>
    </row>
    <row r="7" spans="1:10" ht="14.5" customHeight="1">
      <c r="A7" s="151" t="s">
        <v>5</v>
      </c>
      <c r="B7" s="192">
        <v>55</v>
      </c>
      <c r="C7" s="191">
        <v>20</v>
      </c>
      <c r="D7" s="192" t="s">
        <v>33</v>
      </c>
      <c r="E7" s="37" t="s">
        <v>93</v>
      </c>
      <c r="F7" s="151" t="s">
        <v>32</v>
      </c>
      <c r="G7" s="194">
        <v>10000</v>
      </c>
      <c r="H7" s="194"/>
      <c r="I7" s="194">
        <v>10000</v>
      </c>
      <c r="J7" s="347" t="s">
        <v>281</v>
      </c>
    </row>
    <row r="8" spans="1:10" ht="13.5" thickBot="1">
      <c r="A8" s="278" t="s">
        <v>5</v>
      </c>
      <c r="B8" s="279">
        <v>55</v>
      </c>
      <c r="C8" s="280" t="s">
        <v>207</v>
      </c>
      <c r="D8" s="281" t="s">
        <v>33</v>
      </c>
      <c r="E8" s="282" t="s">
        <v>93</v>
      </c>
      <c r="F8" s="281" t="s">
        <v>32</v>
      </c>
      <c r="G8" s="283">
        <v>150000</v>
      </c>
      <c r="H8" s="271"/>
      <c r="I8" s="271">
        <f t="shared" si="0"/>
        <v>150000</v>
      </c>
      <c r="J8" s="348"/>
    </row>
    <row r="9" spans="1:10">
      <c r="A9" s="4" t="s">
        <v>99</v>
      </c>
      <c r="B9" s="63">
        <v>5</v>
      </c>
      <c r="C9" s="22">
        <v>40</v>
      </c>
      <c r="D9" s="45" t="s">
        <v>177</v>
      </c>
      <c r="E9" s="216" t="s">
        <v>93</v>
      </c>
      <c r="F9" s="45" t="s">
        <v>32</v>
      </c>
      <c r="G9" s="217">
        <v>85000</v>
      </c>
      <c r="H9" s="272"/>
      <c r="I9" s="272">
        <f t="shared" si="0"/>
        <v>85000</v>
      </c>
      <c r="J9" s="332" t="s">
        <v>178</v>
      </c>
    </row>
    <row r="10" spans="1:10" ht="35.4" customHeight="1">
      <c r="A10" s="200" t="s">
        <v>99</v>
      </c>
      <c r="B10" s="192">
        <v>5</v>
      </c>
      <c r="C10" s="191">
        <v>40</v>
      </c>
      <c r="D10" s="192" t="s">
        <v>147</v>
      </c>
      <c r="E10" s="37" t="s">
        <v>93</v>
      </c>
      <c r="F10" s="151" t="s">
        <v>32</v>
      </c>
      <c r="G10" s="194">
        <v>411156</v>
      </c>
      <c r="H10" s="270"/>
      <c r="I10" s="250">
        <f t="shared" si="0"/>
        <v>411156</v>
      </c>
      <c r="J10" s="172" t="s">
        <v>282</v>
      </c>
    </row>
    <row r="11" spans="1:10">
      <c r="A11" s="200" t="s">
        <v>17</v>
      </c>
      <c r="B11" s="192">
        <v>15</v>
      </c>
      <c r="C11" s="191" t="s">
        <v>161</v>
      </c>
      <c r="D11" s="192" t="s">
        <v>159</v>
      </c>
      <c r="E11" s="37" t="s">
        <v>93</v>
      </c>
      <c r="F11" s="151" t="s">
        <v>32</v>
      </c>
      <c r="G11" s="194">
        <v>223481</v>
      </c>
      <c r="H11" s="270">
        <v>23688</v>
      </c>
      <c r="I11" s="250">
        <f t="shared" si="0"/>
        <v>247169</v>
      </c>
      <c r="J11" s="327" t="s">
        <v>179</v>
      </c>
    </row>
    <row r="12" spans="1:10" ht="13.5" thickBot="1">
      <c r="A12" s="201" t="s">
        <v>5</v>
      </c>
      <c r="B12" s="202">
        <v>55</v>
      </c>
      <c r="C12" s="203">
        <v>40</v>
      </c>
      <c r="D12" s="202" t="s">
        <v>162</v>
      </c>
      <c r="E12" s="137" t="s">
        <v>93</v>
      </c>
      <c r="F12" s="204" t="s">
        <v>32</v>
      </c>
      <c r="G12" s="205">
        <v>233280</v>
      </c>
      <c r="H12" s="273"/>
      <c r="I12" s="249">
        <f t="shared" si="0"/>
        <v>233280</v>
      </c>
      <c r="J12" s="197" t="s">
        <v>163</v>
      </c>
    </row>
    <row r="13" spans="1:10">
      <c r="B13" s="77"/>
      <c r="C13" s="77"/>
      <c r="E13" s="19"/>
      <c r="F13" s="18" t="s">
        <v>3</v>
      </c>
      <c r="G13" s="75">
        <f>SUM(G2:G12)</f>
        <v>1361070</v>
      </c>
      <c r="H13" s="75">
        <f>SUM(H2:H12)</f>
        <v>23688</v>
      </c>
      <c r="I13" s="75">
        <f>SUM(I2:I12)</f>
        <v>1384758</v>
      </c>
    </row>
  </sheetData>
  <mergeCells count="1">
    <mergeCell ref="J7:J8"/>
  </mergeCells>
  <pageMargins left="0.7" right="0.7" top="0.75" bottom="0.75" header="0.3" footer="0.3"/>
  <pageSetup paperSize="8" orientation="landscape" r:id="rId1"/>
  <headerFooter>
    <oddHeader xml:space="preserve">&amp;LRahvastiku toimingute osakond&amp;RLisa 13
</oddHeader>
  </headerFooter>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4"/>
  <sheetViews>
    <sheetView view="pageLayout" zoomScaleNormal="100" workbookViewId="0"/>
  </sheetViews>
  <sheetFormatPr defaultColWidth="9.08984375" defaultRowHeight="13"/>
  <cols>
    <col min="1" max="1" width="16.54296875" style="3" customWidth="1"/>
    <col min="2" max="2" width="6.90625" style="3" customWidth="1"/>
    <col min="3" max="3" width="10.54296875" style="3" customWidth="1"/>
    <col min="4" max="4" width="16.36328125" style="3" customWidth="1"/>
    <col min="5" max="5" width="9.54296875" style="3" customWidth="1"/>
    <col min="6" max="6" width="11.453125" style="3" customWidth="1"/>
    <col min="7" max="7" width="9.08984375" style="112"/>
    <col min="8" max="8" width="48.6328125" style="3" customWidth="1"/>
    <col min="9" max="16384" width="9.08984375" style="3"/>
  </cols>
  <sheetData>
    <row r="1" spans="1:8" ht="26">
      <c r="A1" s="35" t="s">
        <v>0</v>
      </c>
      <c r="B1" s="35" t="s">
        <v>105</v>
      </c>
      <c r="C1" s="35" t="s">
        <v>104</v>
      </c>
      <c r="D1" s="35" t="s">
        <v>10</v>
      </c>
      <c r="E1" s="35" t="s">
        <v>86</v>
      </c>
      <c r="F1" s="35" t="s">
        <v>44</v>
      </c>
      <c r="G1" s="124" t="s">
        <v>168</v>
      </c>
      <c r="H1" s="35" t="s">
        <v>16</v>
      </c>
    </row>
    <row r="2" spans="1:8">
      <c r="A2" s="14" t="s">
        <v>2</v>
      </c>
      <c r="B2" s="15">
        <v>505</v>
      </c>
      <c r="C2" s="27">
        <v>20</v>
      </c>
      <c r="D2" s="27"/>
      <c r="E2" s="57" t="s">
        <v>91</v>
      </c>
      <c r="F2" s="14" t="s">
        <v>34</v>
      </c>
      <c r="G2" s="57">
        <v>749</v>
      </c>
      <c r="H2" s="152" t="s">
        <v>54</v>
      </c>
    </row>
    <row r="3" spans="1:8">
      <c r="A3" s="14" t="s">
        <v>1</v>
      </c>
      <c r="B3" s="15">
        <v>55</v>
      </c>
      <c r="C3" s="27">
        <v>20</v>
      </c>
      <c r="D3" s="27"/>
      <c r="E3" s="57" t="s">
        <v>91</v>
      </c>
      <c r="F3" s="14" t="s">
        <v>34</v>
      </c>
      <c r="G3" s="57">
        <v>2550</v>
      </c>
      <c r="H3" s="152" t="s">
        <v>128</v>
      </c>
    </row>
    <row r="4" spans="1:8">
      <c r="E4" s="19"/>
      <c r="F4" s="18" t="s">
        <v>3</v>
      </c>
      <c r="G4" s="75">
        <f t="shared" ref="G4" si="0">SUBTOTAL(9,G2:G3)</f>
        <v>3299</v>
      </c>
    </row>
  </sheetData>
  <pageMargins left="0.7" right="0.7" top="0.75" bottom="0.75" header="0.3" footer="0.3"/>
  <pageSetup paperSize="8" orientation="landscape" r:id="rId1"/>
  <headerFooter>
    <oddHeader xml:space="preserve">&amp;LSiseauditi osakond&amp;RLisa 14
</oddHeader>
  </headerFooter>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5"/>
  <sheetViews>
    <sheetView view="pageLayout" zoomScaleNormal="100" workbookViewId="0">
      <selection activeCell="F3" sqref="F3"/>
    </sheetView>
  </sheetViews>
  <sheetFormatPr defaultColWidth="9.08984375" defaultRowHeight="13"/>
  <cols>
    <col min="1" max="1" width="18.453125" style="3" customWidth="1"/>
    <col min="2" max="2" width="7.54296875" style="3" customWidth="1"/>
    <col min="3" max="3" width="6.6328125" style="3" customWidth="1"/>
    <col min="4" max="4" width="17.54296875" style="3" customWidth="1"/>
    <col min="5" max="5" width="12.36328125" style="3" customWidth="1"/>
    <col min="6" max="6" width="11.453125" style="3" customWidth="1"/>
    <col min="7" max="7" width="9.08984375" style="112"/>
    <col min="8" max="8" width="49.6328125" style="3" customWidth="1"/>
    <col min="9" max="16384" width="9.08984375" style="3"/>
  </cols>
  <sheetData>
    <row r="1" spans="1:9" s="1" customFormat="1" ht="45" customHeight="1">
      <c r="A1" s="35" t="s">
        <v>0</v>
      </c>
      <c r="B1" s="35" t="s">
        <v>105</v>
      </c>
      <c r="C1" s="35" t="s">
        <v>104</v>
      </c>
      <c r="D1" s="35" t="s">
        <v>10</v>
      </c>
      <c r="E1" s="35" t="s">
        <v>86</v>
      </c>
      <c r="F1" s="35" t="s">
        <v>44</v>
      </c>
      <c r="G1" s="124" t="s">
        <v>168</v>
      </c>
      <c r="H1" s="35" t="s">
        <v>16</v>
      </c>
    </row>
    <row r="2" spans="1:9">
      <c r="A2" s="14" t="s">
        <v>4</v>
      </c>
      <c r="B2" s="15">
        <v>505</v>
      </c>
      <c r="C2" s="27">
        <v>20</v>
      </c>
      <c r="D2" s="27"/>
      <c r="E2" s="31" t="s">
        <v>91</v>
      </c>
      <c r="F2" s="14" t="s">
        <v>20</v>
      </c>
      <c r="G2" s="162">
        <v>283</v>
      </c>
      <c r="H2" s="152" t="s">
        <v>54</v>
      </c>
    </row>
    <row r="3" spans="1:9" ht="39">
      <c r="A3" s="14" t="s">
        <v>99</v>
      </c>
      <c r="B3" s="15">
        <v>5</v>
      </c>
      <c r="C3" s="27">
        <v>20</v>
      </c>
      <c r="D3" s="27" t="s">
        <v>181</v>
      </c>
      <c r="E3" s="31" t="s">
        <v>91</v>
      </c>
      <c r="F3" s="14" t="s">
        <v>20</v>
      </c>
      <c r="G3" s="162">
        <v>6600</v>
      </c>
      <c r="H3" s="152" t="s">
        <v>180</v>
      </c>
    </row>
    <row r="4" spans="1:9">
      <c r="A4" s="14" t="s">
        <v>5</v>
      </c>
      <c r="B4" s="15">
        <v>55</v>
      </c>
      <c r="C4" s="27">
        <v>20</v>
      </c>
      <c r="D4" s="27"/>
      <c r="E4" s="31" t="s">
        <v>91</v>
      </c>
      <c r="F4" s="14" t="s">
        <v>20</v>
      </c>
      <c r="G4" s="162">
        <v>95</v>
      </c>
      <c r="H4" s="152" t="s">
        <v>128</v>
      </c>
      <c r="I4" s="112"/>
    </row>
    <row r="5" spans="1:9">
      <c r="E5" s="19"/>
      <c r="F5" s="18" t="s">
        <v>3</v>
      </c>
      <c r="G5" s="75">
        <f t="shared" ref="G5" si="0">SUM(G2:G4)</f>
        <v>6978</v>
      </c>
    </row>
  </sheetData>
  <pageMargins left="0.7" right="0.7" top="0.75" bottom="0.75" header="0.3" footer="0.3"/>
  <pageSetup paperSize="8" orientation="landscape" r:id="rId1"/>
  <headerFooter>
    <oddHeader xml:space="preserve">&amp;LSisejulgeolekupoliitika osakond
&amp;RLisa 15
</oddHeader>
  </headerFooter>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
  <sheetViews>
    <sheetView view="pageLayout" zoomScaleNormal="100" workbookViewId="0">
      <selection activeCell="H1" sqref="H1:I1"/>
    </sheetView>
  </sheetViews>
  <sheetFormatPr defaultColWidth="9.08984375" defaultRowHeight="13"/>
  <cols>
    <col min="1" max="1" width="17.90625" style="3" customWidth="1"/>
    <col min="2" max="2" width="7" style="3" customWidth="1"/>
    <col min="3" max="3" width="8.90625" style="3" customWidth="1"/>
    <col min="4" max="4" width="13" style="3" customWidth="1"/>
    <col min="5" max="5" width="11.08984375" style="3" customWidth="1"/>
    <col min="6" max="6" width="12.90625" style="3" customWidth="1"/>
    <col min="7" max="9" width="9.08984375" style="112"/>
    <col min="10" max="10" width="57.1796875" style="3" customWidth="1"/>
    <col min="11" max="16384" width="9.08984375" style="3"/>
  </cols>
  <sheetData>
    <row r="1" spans="1:10" ht="39">
      <c r="A1" s="35" t="s">
        <v>0</v>
      </c>
      <c r="B1" s="35" t="s">
        <v>105</v>
      </c>
      <c r="C1" s="35" t="s">
        <v>104</v>
      </c>
      <c r="D1" s="35" t="s">
        <v>10</v>
      </c>
      <c r="E1" s="35" t="s">
        <v>86</v>
      </c>
      <c r="F1" s="35" t="s">
        <v>44</v>
      </c>
      <c r="G1" s="129" t="s">
        <v>168</v>
      </c>
      <c r="H1" s="129" t="s">
        <v>192</v>
      </c>
      <c r="I1" s="129" t="s">
        <v>168</v>
      </c>
      <c r="J1" s="35" t="s">
        <v>16</v>
      </c>
    </row>
    <row r="2" spans="1:10">
      <c r="A2" s="30" t="s">
        <v>2</v>
      </c>
      <c r="B2" s="64">
        <v>505</v>
      </c>
      <c r="C2" s="64">
        <v>20</v>
      </c>
      <c r="D2" s="64"/>
      <c r="E2" s="81" t="s">
        <v>91</v>
      </c>
      <c r="F2" s="30" t="s">
        <v>127</v>
      </c>
      <c r="G2" s="16">
        <v>566</v>
      </c>
      <c r="H2" s="16"/>
      <c r="I2" s="16">
        <f>G2+H2</f>
        <v>566</v>
      </c>
      <c r="J2" s="105" t="s">
        <v>54</v>
      </c>
    </row>
    <row r="3" spans="1:10">
      <c r="A3" s="30" t="s">
        <v>5</v>
      </c>
      <c r="B3" s="64">
        <v>55</v>
      </c>
      <c r="C3" s="64">
        <v>20</v>
      </c>
      <c r="D3" s="64"/>
      <c r="E3" s="81" t="s">
        <v>91</v>
      </c>
      <c r="F3" s="30" t="s">
        <v>127</v>
      </c>
      <c r="G3" s="16">
        <v>95</v>
      </c>
      <c r="H3" s="16"/>
      <c r="I3" s="16">
        <f t="shared" ref="I3:I4" si="0">G3+H3</f>
        <v>95</v>
      </c>
      <c r="J3" s="105" t="s">
        <v>128</v>
      </c>
    </row>
    <row r="4" spans="1:10" ht="52">
      <c r="A4" s="30" t="s">
        <v>5</v>
      </c>
      <c r="B4" s="64">
        <v>55</v>
      </c>
      <c r="C4" s="93">
        <v>20</v>
      </c>
      <c r="D4" s="64" t="s">
        <v>195</v>
      </c>
      <c r="E4" s="94" t="s">
        <v>91</v>
      </c>
      <c r="F4" s="30" t="s">
        <v>127</v>
      </c>
      <c r="G4" s="17">
        <v>9830</v>
      </c>
      <c r="H4" s="17">
        <v>1118</v>
      </c>
      <c r="I4" s="57">
        <f t="shared" si="0"/>
        <v>10948</v>
      </c>
      <c r="J4" s="105" t="s">
        <v>286</v>
      </c>
    </row>
    <row r="5" spans="1:10">
      <c r="E5" s="19"/>
      <c r="F5" s="18" t="s">
        <v>3</v>
      </c>
      <c r="G5" s="75">
        <f>SUM(G2:G4)</f>
        <v>10491</v>
      </c>
      <c r="H5" s="75">
        <f t="shared" ref="H5:I5" si="1">SUM(H2:H4)</f>
        <v>1118</v>
      </c>
      <c r="I5" s="75">
        <f t="shared" si="1"/>
        <v>11609</v>
      </c>
    </row>
    <row r="6" spans="1:10">
      <c r="G6" s="130"/>
      <c r="H6" s="130"/>
      <c r="I6" s="130"/>
    </row>
  </sheetData>
  <pageMargins left="0.7" right="0.7" top="0.75" bottom="0.75" header="0.3" footer="0.3"/>
  <pageSetup paperSize="8" orientation="landscape" r:id="rId1"/>
  <headerFooter>
    <oddHeader>&amp;LSisekaitse ja kriisivalmiduse osakond&amp;RLisa 16</oddHeader>
  </headerFooter>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5"/>
  <sheetViews>
    <sheetView view="pageLayout" zoomScaleNormal="100" workbookViewId="0"/>
  </sheetViews>
  <sheetFormatPr defaultColWidth="9.08984375" defaultRowHeight="13"/>
  <cols>
    <col min="1" max="1" width="13.90625" style="3" customWidth="1"/>
    <col min="2" max="2" width="9.54296875" style="3" customWidth="1"/>
    <col min="3" max="3" width="11.36328125" style="3" customWidth="1"/>
    <col min="4" max="4" width="18.90625" style="3" customWidth="1"/>
    <col min="5" max="6" width="10.6328125" style="3" customWidth="1"/>
    <col min="7" max="9" width="12.54296875" style="112" customWidth="1"/>
    <col min="10" max="10" width="78.6328125" style="3" customWidth="1"/>
    <col min="11" max="16384" width="9.08984375" style="3"/>
  </cols>
  <sheetData>
    <row r="1" spans="1:10" ht="26">
      <c r="A1" s="46" t="s">
        <v>0</v>
      </c>
      <c r="B1" s="47" t="s">
        <v>105</v>
      </c>
      <c r="C1" s="47" t="s">
        <v>104</v>
      </c>
      <c r="D1" s="47" t="s">
        <v>10</v>
      </c>
      <c r="E1" s="47" t="s">
        <v>86</v>
      </c>
      <c r="F1" s="47" t="s">
        <v>44</v>
      </c>
      <c r="G1" s="124" t="s">
        <v>168</v>
      </c>
      <c r="H1" s="129" t="s">
        <v>192</v>
      </c>
      <c r="I1" s="129" t="s">
        <v>168</v>
      </c>
      <c r="J1" s="246" t="s">
        <v>16</v>
      </c>
    </row>
    <row r="2" spans="1:10">
      <c r="A2" s="30" t="s">
        <v>4</v>
      </c>
      <c r="B2" s="27">
        <v>505</v>
      </c>
      <c r="C2" s="27">
        <v>20</v>
      </c>
      <c r="D2" s="27"/>
      <c r="E2" s="115" t="s">
        <v>91</v>
      </c>
      <c r="F2" s="14" t="s">
        <v>18</v>
      </c>
      <c r="G2" s="57">
        <v>2826</v>
      </c>
      <c r="H2" s="333">
        <v>9000</v>
      </c>
      <c r="I2" s="333">
        <f>G2+H2</f>
        <v>11826</v>
      </c>
      <c r="J2" s="247" t="s">
        <v>120</v>
      </c>
    </row>
    <row r="3" spans="1:10">
      <c r="A3" s="30" t="s">
        <v>1</v>
      </c>
      <c r="B3" s="28">
        <v>55</v>
      </c>
      <c r="C3" s="28">
        <v>20</v>
      </c>
      <c r="D3" s="28"/>
      <c r="E3" s="116" t="s">
        <v>91</v>
      </c>
      <c r="F3" s="30" t="s">
        <v>18</v>
      </c>
      <c r="G3" s="17">
        <v>16560</v>
      </c>
      <c r="H3" s="334">
        <v>-3560</v>
      </c>
      <c r="I3" s="334">
        <f t="shared" ref="I3:I4" si="0">G3+H3</f>
        <v>13000</v>
      </c>
      <c r="J3" s="247" t="s">
        <v>120</v>
      </c>
    </row>
    <row r="4" spans="1:10" ht="39">
      <c r="A4" s="30" t="s">
        <v>1</v>
      </c>
      <c r="B4" s="28">
        <v>55</v>
      </c>
      <c r="C4" s="28">
        <v>20</v>
      </c>
      <c r="D4" s="28" t="s">
        <v>119</v>
      </c>
      <c r="E4" s="117" t="s">
        <v>91</v>
      </c>
      <c r="F4" s="30" t="s">
        <v>18</v>
      </c>
      <c r="G4" s="17">
        <v>18840</v>
      </c>
      <c r="H4" s="334">
        <f>-5440-13400</f>
        <v>-18840</v>
      </c>
      <c r="I4" s="334">
        <f t="shared" si="0"/>
        <v>0</v>
      </c>
      <c r="J4" s="248" t="s">
        <v>287</v>
      </c>
    </row>
    <row r="5" spans="1:10">
      <c r="E5" s="19"/>
      <c r="F5" s="18" t="s">
        <v>3</v>
      </c>
      <c r="G5" s="75">
        <f>SUM(G2:G4)</f>
        <v>38226</v>
      </c>
      <c r="H5" s="75">
        <f t="shared" ref="H5:I5" si="1">SUM(H2:H4)</f>
        <v>-13400</v>
      </c>
      <c r="I5" s="75">
        <f t="shared" si="1"/>
        <v>24826</v>
      </c>
    </row>
  </sheetData>
  <pageMargins left="0.7" right="0.19791666666666666" top="0.75" bottom="0.75" header="0.3" footer="0.3"/>
  <pageSetup paperSize="8" orientation="landscape" r:id="rId1"/>
  <headerFooter>
    <oddHeader>&amp;LSiseminister&amp;RLisa 17</oddHeader>
  </headerFooter>
  <customProperties>
    <customPr name="EpmWorksheetKeyString_GUID" r:id="rId2"/>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1"/>
  <sheetViews>
    <sheetView view="pageLayout" topLeftCell="D4" zoomScaleNormal="100" workbookViewId="0">
      <selection activeCell="K6" sqref="K6"/>
    </sheetView>
  </sheetViews>
  <sheetFormatPr defaultColWidth="9.08984375" defaultRowHeight="13"/>
  <cols>
    <col min="1" max="1" width="20.54296875" style="3" customWidth="1"/>
    <col min="2" max="2" width="6.453125" style="3" customWidth="1"/>
    <col min="3" max="3" width="11.6328125" style="3" customWidth="1"/>
    <col min="4" max="4" width="18.453125" style="3" customWidth="1"/>
    <col min="5" max="5" width="16.6328125" style="3" hidden="1" customWidth="1"/>
    <col min="6" max="6" width="11.6328125" style="3" customWidth="1"/>
    <col min="7" max="7" width="12.08984375" style="3" customWidth="1"/>
    <col min="8" max="10" width="9.08984375" style="112"/>
    <col min="11" max="11" width="78.36328125" style="3" customWidth="1"/>
    <col min="12" max="16384" width="9.08984375" style="3"/>
  </cols>
  <sheetData>
    <row r="1" spans="1:11" ht="26.5" thickBot="1">
      <c r="A1" s="259" t="s">
        <v>0</v>
      </c>
      <c r="B1" s="90" t="s">
        <v>105</v>
      </c>
      <c r="C1" s="90" t="s">
        <v>104</v>
      </c>
      <c r="D1" s="90" t="s">
        <v>10</v>
      </c>
      <c r="E1" s="90" t="s">
        <v>13</v>
      </c>
      <c r="F1" s="90" t="s">
        <v>86</v>
      </c>
      <c r="G1" s="90" t="s">
        <v>44</v>
      </c>
      <c r="H1" s="260" t="s">
        <v>168</v>
      </c>
      <c r="I1" s="260" t="s">
        <v>192</v>
      </c>
      <c r="J1" s="260" t="s">
        <v>168</v>
      </c>
      <c r="K1" s="261" t="s">
        <v>16</v>
      </c>
    </row>
    <row r="2" spans="1:11">
      <c r="A2" s="60" t="s">
        <v>4</v>
      </c>
      <c r="B2" s="6">
        <v>505</v>
      </c>
      <c r="C2" s="52">
        <v>20</v>
      </c>
      <c r="D2" s="6"/>
      <c r="E2" s="6"/>
      <c r="F2" s="78" t="s">
        <v>91</v>
      </c>
      <c r="G2" s="5" t="s">
        <v>35</v>
      </c>
      <c r="H2" s="163">
        <v>807</v>
      </c>
      <c r="I2" s="252"/>
      <c r="J2" s="164">
        <f>H2+I2</f>
        <v>807</v>
      </c>
      <c r="K2" s="146" t="s">
        <v>128</v>
      </c>
    </row>
    <row r="3" spans="1:11">
      <c r="A3" s="72" t="s">
        <v>1</v>
      </c>
      <c r="B3" s="54">
        <v>55</v>
      </c>
      <c r="C3" s="55">
        <v>20</v>
      </c>
      <c r="D3" s="54"/>
      <c r="E3" s="54"/>
      <c r="F3" s="32" t="s">
        <v>91</v>
      </c>
      <c r="G3" s="49" t="s">
        <v>35</v>
      </c>
      <c r="H3" s="168">
        <v>2000</v>
      </c>
      <c r="I3" s="253"/>
      <c r="J3" s="165">
        <f t="shared" ref="J3:J10" si="0">H3+I3</f>
        <v>2000</v>
      </c>
      <c r="K3" s="169" t="s">
        <v>144</v>
      </c>
    </row>
    <row r="4" spans="1:11">
      <c r="A4" s="171" t="s">
        <v>1</v>
      </c>
      <c r="B4" s="15">
        <v>5</v>
      </c>
      <c r="C4" s="15">
        <v>20</v>
      </c>
      <c r="D4" s="30" t="s">
        <v>51</v>
      </c>
      <c r="E4" s="30"/>
      <c r="F4" s="170" t="s">
        <v>91</v>
      </c>
      <c r="G4" s="30" t="s">
        <v>35</v>
      </c>
      <c r="H4" s="17">
        <v>2826</v>
      </c>
      <c r="I4" s="91"/>
      <c r="J4" s="91">
        <f t="shared" si="0"/>
        <v>2826</v>
      </c>
      <c r="K4" s="300" t="s">
        <v>80</v>
      </c>
    </row>
    <row r="5" spans="1:11">
      <c r="A5" s="171" t="s">
        <v>1</v>
      </c>
      <c r="B5" s="15">
        <v>5</v>
      </c>
      <c r="C5" s="15">
        <v>20</v>
      </c>
      <c r="D5" s="30" t="s">
        <v>288</v>
      </c>
      <c r="E5" s="30"/>
      <c r="F5" s="170" t="s">
        <v>91</v>
      </c>
      <c r="G5" s="30" t="s">
        <v>35</v>
      </c>
      <c r="H5" s="17"/>
      <c r="I5" s="91">
        <f>13517-4050</f>
        <v>9467</v>
      </c>
      <c r="J5" s="91">
        <f t="shared" si="0"/>
        <v>9467</v>
      </c>
      <c r="K5" s="300" t="s">
        <v>290</v>
      </c>
    </row>
    <row r="6" spans="1:11" ht="117">
      <c r="A6" s="171" t="s">
        <v>1</v>
      </c>
      <c r="B6" s="15">
        <v>5</v>
      </c>
      <c r="C6" s="15">
        <v>20</v>
      </c>
      <c r="D6" s="30" t="s">
        <v>136</v>
      </c>
      <c r="E6" s="30"/>
      <c r="F6" s="170" t="s">
        <v>91</v>
      </c>
      <c r="G6" s="30" t="s">
        <v>24</v>
      </c>
      <c r="H6" s="17">
        <v>497409</v>
      </c>
      <c r="I6" s="91">
        <f>-106532-68400</f>
        <v>-174932</v>
      </c>
      <c r="J6" s="91">
        <f t="shared" si="0"/>
        <v>322477</v>
      </c>
      <c r="K6" s="172" t="s">
        <v>289</v>
      </c>
    </row>
    <row r="7" spans="1:11">
      <c r="A7" s="72" t="s">
        <v>78</v>
      </c>
      <c r="B7" s="54">
        <v>41</v>
      </c>
      <c r="C7" s="54">
        <v>20</v>
      </c>
      <c r="D7" s="56" t="s">
        <v>79</v>
      </c>
      <c r="E7" s="56" t="s">
        <v>91</v>
      </c>
      <c r="F7" s="170" t="s">
        <v>91</v>
      </c>
      <c r="G7" s="254" t="s">
        <v>24</v>
      </c>
      <c r="H7" s="56">
        <v>2000</v>
      </c>
      <c r="I7" s="215"/>
      <c r="J7" s="91">
        <f t="shared" si="0"/>
        <v>2000</v>
      </c>
      <c r="K7" s="335"/>
    </row>
    <row r="8" spans="1:11">
      <c r="A8" s="72" t="s">
        <v>1</v>
      </c>
      <c r="B8" s="54">
        <v>55</v>
      </c>
      <c r="C8" s="54">
        <v>20</v>
      </c>
      <c r="D8" s="56" t="s">
        <v>209</v>
      </c>
      <c r="E8" s="56"/>
      <c r="F8" s="254" t="s">
        <v>91</v>
      </c>
      <c r="G8" s="254" t="s">
        <v>35</v>
      </c>
      <c r="H8" s="56">
        <v>20965</v>
      </c>
      <c r="I8" s="113"/>
      <c r="J8" s="91">
        <f t="shared" si="0"/>
        <v>20965</v>
      </c>
      <c r="K8" s="336" t="s">
        <v>234</v>
      </c>
    </row>
    <row r="9" spans="1:11" ht="13.5" thickBot="1">
      <c r="A9" s="61" t="s">
        <v>1</v>
      </c>
      <c r="B9" s="10">
        <v>55</v>
      </c>
      <c r="C9" s="10">
        <v>20</v>
      </c>
      <c r="D9" s="9"/>
      <c r="E9" s="11"/>
      <c r="F9" s="12" t="s">
        <v>91</v>
      </c>
      <c r="G9" s="11" t="s">
        <v>35</v>
      </c>
      <c r="H9" s="12">
        <v>40000</v>
      </c>
      <c r="I9" s="88"/>
      <c r="J9" s="88">
        <f t="shared" ref="J9" si="1">H9+I9</f>
        <v>40000</v>
      </c>
      <c r="K9" s="175" t="s">
        <v>164</v>
      </c>
    </row>
    <row r="10" spans="1:11" ht="18.649999999999999" customHeight="1" thickBot="1">
      <c r="A10" s="284" t="s">
        <v>1</v>
      </c>
      <c r="B10" s="285">
        <v>55</v>
      </c>
      <c r="C10" s="285">
        <v>40</v>
      </c>
      <c r="D10" s="286" t="s">
        <v>216</v>
      </c>
      <c r="E10" s="287"/>
      <c r="F10" s="288" t="s">
        <v>91</v>
      </c>
      <c r="G10" s="287" t="s">
        <v>35</v>
      </c>
      <c r="H10" s="288">
        <v>85000</v>
      </c>
      <c r="I10" s="289"/>
      <c r="J10" s="289">
        <f t="shared" si="0"/>
        <v>85000</v>
      </c>
      <c r="K10" s="337" t="s">
        <v>235</v>
      </c>
    </row>
    <row r="11" spans="1:11">
      <c r="E11" s="66"/>
      <c r="F11" s="85"/>
      <c r="G11" s="86" t="s">
        <v>3</v>
      </c>
      <c r="H11" s="85">
        <f>SUM(H2:H10)</f>
        <v>651007</v>
      </c>
      <c r="I11" s="85">
        <f t="shared" ref="I11:J11" si="2">SUM(I2:I10)</f>
        <v>-165465</v>
      </c>
      <c r="J11" s="85">
        <f t="shared" si="2"/>
        <v>485542</v>
      </c>
    </row>
  </sheetData>
  <pageMargins left="0.7" right="0.375" top="0.75" bottom="0.75" header="0.3" footer="0.3"/>
  <pageSetup paperSize="8" orientation="landscape" r:id="rId1"/>
  <headerFooter>
    <oddHeader>&amp;L&amp;K000000Strateegia- ja arendusosakond&amp;RLisa 18</oddHeader>
  </headerFooter>
  <customProperties>
    <customPr name="EpmWorksheetKeyString_GUID" r:id="rId2"/>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9"/>
  <sheetViews>
    <sheetView view="pageLayout" zoomScaleNormal="100" workbookViewId="0"/>
  </sheetViews>
  <sheetFormatPr defaultColWidth="9.08984375" defaultRowHeight="13"/>
  <cols>
    <col min="1" max="1" width="16.54296875" style="3" customWidth="1"/>
    <col min="2" max="2" width="6.6328125" style="3" customWidth="1"/>
    <col min="3" max="3" width="10.08984375" style="3" customWidth="1"/>
    <col min="4" max="4" width="17.90625" style="3" customWidth="1"/>
    <col min="5" max="5" width="9.6328125" style="3" customWidth="1"/>
    <col min="6" max="6" width="12.08984375" style="3" customWidth="1"/>
    <col min="7" max="7" width="9.08984375" style="112"/>
    <col min="8" max="8" width="80.90625" style="3" customWidth="1"/>
    <col min="9" max="16384" width="9.08984375" style="3"/>
  </cols>
  <sheetData>
    <row r="1" spans="1:8" ht="26.5" thickBot="1">
      <c r="A1" s="35" t="s">
        <v>0</v>
      </c>
      <c r="B1" s="90" t="s">
        <v>105</v>
      </c>
      <c r="C1" s="90" t="s">
        <v>104</v>
      </c>
      <c r="D1" s="90" t="s">
        <v>10</v>
      </c>
      <c r="E1" s="35" t="s">
        <v>86</v>
      </c>
      <c r="F1" s="35" t="s">
        <v>44</v>
      </c>
      <c r="G1" s="129" t="s">
        <v>168</v>
      </c>
      <c r="H1" s="35" t="s">
        <v>16</v>
      </c>
    </row>
    <row r="2" spans="1:8">
      <c r="A2" s="4" t="s">
        <v>4</v>
      </c>
      <c r="B2" s="63">
        <v>505</v>
      </c>
      <c r="C2" s="118">
        <v>20</v>
      </c>
      <c r="D2" s="63"/>
      <c r="E2" s="69" t="s">
        <v>92</v>
      </c>
      <c r="F2" s="45" t="s">
        <v>36</v>
      </c>
      <c r="G2" s="164">
        <v>95</v>
      </c>
      <c r="H2" s="206" t="s">
        <v>54</v>
      </c>
    </row>
    <row r="3" spans="1:8" ht="13.5" thickBot="1">
      <c r="A3" s="144" t="s">
        <v>1</v>
      </c>
      <c r="B3" s="125">
        <v>55</v>
      </c>
      <c r="C3" s="145">
        <v>20</v>
      </c>
      <c r="D3" s="125"/>
      <c r="E3" s="126" t="s">
        <v>92</v>
      </c>
      <c r="F3" s="56" t="s">
        <v>36</v>
      </c>
      <c r="G3" s="165">
        <v>4325</v>
      </c>
      <c r="H3" s="301" t="s">
        <v>54</v>
      </c>
    </row>
    <row r="4" spans="1:8">
      <c r="A4" s="33" t="s">
        <v>6</v>
      </c>
      <c r="B4" s="22">
        <v>45</v>
      </c>
      <c r="C4" s="22" t="s">
        <v>169</v>
      </c>
      <c r="D4" s="22" t="s">
        <v>52</v>
      </c>
      <c r="E4" s="119" t="s">
        <v>92</v>
      </c>
      <c r="F4" s="22" t="s">
        <v>36</v>
      </c>
      <c r="G4" s="219">
        <v>30000</v>
      </c>
      <c r="H4" s="196" t="s">
        <v>211</v>
      </c>
    </row>
    <row r="5" spans="1:8">
      <c r="A5" s="29" t="s">
        <v>6</v>
      </c>
      <c r="B5" s="28">
        <v>45</v>
      </c>
      <c r="C5" s="28" t="s">
        <v>23</v>
      </c>
      <c r="D5" s="28" t="s">
        <v>81</v>
      </c>
      <c r="E5" s="120" t="s">
        <v>92</v>
      </c>
      <c r="F5" s="28" t="s">
        <v>36</v>
      </c>
      <c r="G5" s="57">
        <v>163000</v>
      </c>
      <c r="H5" s="302" t="s">
        <v>212</v>
      </c>
    </row>
    <row r="6" spans="1:8">
      <c r="A6" s="29" t="s">
        <v>6</v>
      </c>
      <c r="B6" s="28">
        <v>45</v>
      </c>
      <c r="C6" s="28">
        <v>20</v>
      </c>
      <c r="D6" s="28" t="s">
        <v>37</v>
      </c>
      <c r="E6" s="120" t="s">
        <v>92</v>
      </c>
      <c r="F6" s="28" t="s">
        <v>36</v>
      </c>
      <c r="G6" s="17">
        <v>132591</v>
      </c>
      <c r="H6" s="294" t="s">
        <v>291</v>
      </c>
    </row>
    <row r="7" spans="1:8">
      <c r="A7" s="29" t="s">
        <v>6</v>
      </c>
      <c r="B7" s="28">
        <v>45</v>
      </c>
      <c r="C7" s="28">
        <v>20</v>
      </c>
      <c r="D7" s="28" t="s">
        <v>38</v>
      </c>
      <c r="E7" s="120" t="s">
        <v>92</v>
      </c>
      <c r="F7" s="28" t="s">
        <v>36</v>
      </c>
      <c r="G7" s="17">
        <v>530000</v>
      </c>
      <c r="H7" s="218" t="s">
        <v>165</v>
      </c>
    </row>
    <row r="8" spans="1:8" ht="13.5" thickBot="1">
      <c r="A8" s="24" t="s">
        <v>6</v>
      </c>
      <c r="B8" s="25">
        <v>45</v>
      </c>
      <c r="C8" s="25">
        <v>20</v>
      </c>
      <c r="D8" s="25" t="s">
        <v>39</v>
      </c>
      <c r="E8" s="121" t="s">
        <v>92</v>
      </c>
      <c r="F8" s="25" t="s">
        <v>36</v>
      </c>
      <c r="G8" s="173">
        <v>9420</v>
      </c>
      <c r="H8" s="303" t="s">
        <v>186</v>
      </c>
    </row>
    <row r="9" spans="1:8">
      <c r="E9" s="19"/>
      <c r="F9" s="18" t="s">
        <v>3</v>
      </c>
      <c r="G9" s="75">
        <f t="shared" ref="G9" si="0">SUM(G2:G8)</f>
        <v>869431</v>
      </c>
    </row>
  </sheetData>
  <pageMargins left="0.7" right="0.7" top="0.75" bottom="0.75" header="0.3" footer="0.3"/>
  <pageSetup paperSize="8" orientation="landscape" r:id="rId1"/>
  <headerFooter>
    <oddHeader xml:space="preserve">&amp;LUsuasjade osakond&amp;RLisa 19
</oddHead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
  <sheetViews>
    <sheetView view="pageLayout" zoomScaleNormal="100" workbookViewId="0">
      <selection activeCell="J4" sqref="J4"/>
    </sheetView>
  </sheetViews>
  <sheetFormatPr defaultColWidth="9.08984375" defaultRowHeight="13"/>
  <cols>
    <col min="1" max="1" width="18.453125" style="3" customWidth="1"/>
    <col min="2" max="2" width="9.54296875" style="3" customWidth="1"/>
    <col min="3" max="3" width="11.36328125" style="3" customWidth="1"/>
    <col min="4" max="4" width="19.6328125" style="3" customWidth="1"/>
    <col min="5" max="6" width="10.6328125" style="3" customWidth="1"/>
    <col min="7" max="9" width="9.08984375" style="130"/>
    <col min="10" max="10" width="81.54296875" style="3" customWidth="1"/>
    <col min="11" max="16384" width="9.08984375" style="3"/>
  </cols>
  <sheetData>
    <row r="1" spans="1:10" ht="26">
      <c r="A1" s="35" t="s">
        <v>0</v>
      </c>
      <c r="B1" s="35" t="s">
        <v>105</v>
      </c>
      <c r="C1" s="35" t="s">
        <v>104</v>
      </c>
      <c r="D1" s="35" t="s">
        <v>10</v>
      </c>
      <c r="E1" s="35" t="s">
        <v>86</v>
      </c>
      <c r="F1" s="35" t="s">
        <v>44</v>
      </c>
      <c r="G1" s="129" t="s">
        <v>168</v>
      </c>
      <c r="H1" s="129" t="s">
        <v>192</v>
      </c>
      <c r="I1" s="129" t="s">
        <v>168</v>
      </c>
      <c r="J1" s="178" t="s">
        <v>16</v>
      </c>
    </row>
    <row r="2" spans="1:10">
      <c r="A2" s="106" t="s">
        <v>4</v>
      </c>
      <c r="B2" s="27">
        <v>505</v>
      </c>
      <c r="C2" s="27">
        <v>20</v>
      </c>
      <c r="D2" s="27"/>
      <c r="E2" s="50" t="s">
        <v>91</v>
      </c>
      <c r="F2" s="14" t="s">
        <v>19</v>
      </c>
      <c r="G2" s="17">
        <v>5753.5</v>
      </c>
      <c r="H2" s="17"/>
      <c r="I2" s="17">
        <f>G2+H2</f>
        <v>5753.5</v>
      </c>
      <c r="J2" s="16" t="s">
        <v>126</v>
      </c>
    </row>
    <row r="3" spans="1:10">
      <c r="A3" s="106" t="s">
        <v>1</v>
      </c>
      <c r="B3" s="27">
        <v>55</v>
      </c>
      <c r="C3" s="27">
        <v>20</v>
      </c>
      <c r="D3" s="27"/>
      <c r="E3" s="111" t="s">
        <v>91</v>
      </c>
      <c r="F3" s="14" t="s">
        <v>19</v>
      </c>
      <c r="G3" s="17">
        <v>2073</v>
      </c>
      <c r="H3" s="17"/>
      <c r="I3" s="17">
        <f t="shared" ref="I3:I4" si="0">G3+H3</f>
        <v>2073</v>
      </c>
      <c r="J3" s="295" t="s">
        <v>142</v>
      </c>
    </row>
    <row r="4" spans="1:10" ht="57.5" customHeight="1">
      <c r="A4" s="106" t="s">
        <v>1</v>
      </c>
      <c r="B4" s="27">
        <v>55</v>
      </c>
      <c r="C4" s="27">
        <v>20</v>
      </c>
      <c r="D4" s="27" t="s">
        <v>115</v>
      </c>
      <c r="E4" s="111" t="s">
        <v>91</v>
      </c>
      <c r="F4" s="14" t="s">
        <v>19</v>
      </c>
      <c r="G4" s="17">
        <v>182610.5</v>
      </c>
      <c r="H4" s="17">
        <f>-5000-20000+4400-1448</f>
        <v>-22048</v>
      </c>
      <c r="I4" s="17">
        <f t="shared" si="0"/>
        <v>160562.5</v>
      </c>
      <c r="J4" s="295" t="s">
        <v>247</v>
      </c>
    </row>
    <row r="5" spans="1:10">
      <c r="E5" s="19"/>
      <c r="F5" s="18" t="s">
        <v>3</v>
      </c>
      <c r="G5" s="75">
        <f>SUM(G2:G4)</f>
        <v>190437</v>
      </c>
      <c r="H5" s="75">
        <f>SUM(H2:H4)</f>
        <v>-22048</v>
      </c>
      <c r="I5" s="75">
        <f>SUM(I2:I4)</f>
        <v>168389</v>
      </c>
    </row>
  </sheetData>
  <pageMargins left="0.7" right="0.7" top="0.75" bottom="0.75" header="0.3" footer="0.3"/>
  <pageSetup paperSize="8" orientation="landscape" r:id="rId1"/>
  <headerFooter>
    <oddHeader>&amp;LKantsler&amp;RLisa 2</oddHeader>
  </headerFooter>
  <customProperties>
    <customPr name="EpmWorksheetKeyString_GUID" r:id="rId2"/>
  </customPropertie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11"/>
  <sheetViews>
    <sheetView view="pageLayout" zoomScaleNormal="100" workbookViewId="0"/>
  </sheetViews>
  <sheetFormatPr defaultColWidth="9.08984375" defaultRowHeight="13"/>
  <cols>
    <col min="1" max="1" width="19.36328125" style="3" customWidth="1"/>
    <col min="2" max="2" width="7" style="3" customWidth="1"/>
    <col min="3" max="3" width="10.54296875" style="3" customWidth="1"/>
    <col min="4" max="4" width="16.36328125" style="3" customWidth="1"/>
    <col min="5" max="5" width="9.90625" style="3" customWidth="1"/>
    <col min="6" max="6" width="11.54296875" style="3" customWidth="1"/>
    <col min="7" max="7" width="9.08984375" style="112"/>
    <col min="8" max="8" width="49" style="3" customWidth="1"/>
    <col min="9" max="16384" width="9.08984375" style="3"/>
  </cols>
  <sheetData>
    <row r="1" spans="1:8" ht="26">
      <c r="A1" s="35" t="s">
        <v>0</v>
      </c>
      <c r="B1" s="35" t="s">
        <v>105</v>
      </c>
      <c r="C1" s="35" t="s">
        <v>104</v>
      </c>
      <c r="D1" s="35" t="s">
        <v>10</v>
      </c>
      <c r="E1" s="35" t="s">
        <v>86</v>
      </c>
      <c r="F1" s="2" t="s">
        <v>44</v>
      </c>
      <c r="G1" s="124" t="s">
        <v>168</v>
      </c>
      <c r="H1" s="2" t="s">
        <v>16</v>
      </c>
    </row>
    <row r="2" spans="1:8">
      <c r="A2" s="14" t="s">
        <v>2</v>
      </c>
      <c r="B2" s="15">
        <v>505</v>
      </c>
      <c r="C2" s="15">
        <v>20</v>
      </c>
      <c r="D2" s="15"/>
      <c r="E2" s="70" t="s">
        <v>91</v>
      </c>
      <c r="F2" s="14" t="s">
        <v>40</v>
      </c>
      <c r="G2" s="82">
        <v>1150</v>
      </c>
      <c r="H2" s="151" t="s">
        <v>173</v>
      </c>
    </row>
    <row r="3" spans="1:8">
      <c r="A3" s="30" t="s">
        <v>1</v>
      </c>
      <c r="B3" s="64">
        <v>55</v>
      </c>
      <c r="C3" s="15">
        <v>20</v>
      </c>
      <c r="D3" s="15"/>
      <c r="E3" s="81" t="s">
        <v>91</v>
      </c>
      <c r="F3" s="30" t="s">
        <v>40</v>
      </c>
      <c r="G3" s="82">
        <v>1444</v>
      </c>
      <c r="H3" s="151" t="s">
        <v>146</v>
      </c>
    </row>
    <row r="4" spans="1:8">
      <c r="E4" s="19"/>
      <c r="F4" s="18" t="s">
        <v>3</v>
      </c>
      <c r="G4" s="85">
        <f t="shared" ref="G4" si="0">SUM(G2:G3)</f>
        <v>2594</v>
      </c>
    </row>
    <row r="7" spans="1:8">
      <c r="F7" s="80"/>
    </row>
    <row r="8" spans="1:8">
      <c r="F8" s="80"/>
    </row>
    <row r="9" spans="1:8">
      <c r="F9" s="80"/>
    </row>
    <row r="10" spans="1:8">
      <c r="F10" s="80"/>
    </row>
    <row r="11" spans="1:8">
      <c r="F11" s="80"/>
    </row>
  </sheetData>
  <pageMargins left="0.7" right="0.7" top="0.75" bottom="0.75" header="0.3" footer="0.3"/>
  <pageSetup paperSize="8" orientation="landscape" r:id="rId1"/>
  <headerFooter>
    <oddHeader xml:space="preserve">&amp;L&amp;K000000Varade asekantsler &amp;RLisa 20
</oddHeader>
  </headerFooter>
  <customProperties>
    <customPr name="EpmWorksheetKeyString_GUID" r:id="rId2"/>
  </customProperti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7"/>
  <sheetViews>
    <sheetView view="pageLayout" topLeftCell="D7" zoomScaleNormal="100" workbookViewId="0">
      <selection activeCell="J11" sqref="J11"/>
    </sheetView>
  </sheetViews>
  <sheetFormatPr defaultColWidth="9.08984375" defaultRowHeight="13"/>
  <cols>
    <col min="1" max="1" width="15.453125" style="3" customWidth="1"/>
    <col min="2" max="2" width="7.453125" style="3" customWidth="1"/>
    <col min="3" max="3" width="11.90625" style="3" customWidth="1"/>
    <col min="4" max="4" width="17.90625" style="3" customWidth="1"/>
    <col min="5" max="5" width="12.54296875" style="3" customWidth="1"/>
    <col min="6" max="6" width="12.453125" style="3" customWidth="1"/>
    <col min="7" max="7" width="9.08984375" style="112"/>
    <col min="8" max="8" width="9.453125" style="112" bestFit="1" customWidth="1"/>
    <col min="9" max="9" width="10.36328125" style="112" bestFit="1" customWidth="1"/>
    <col min="10" max="10" width="67.54296875" style="3" customWidth="1"/>
    <col min="11" max="16384" width="9.08984375" style="3"/>
  </cols>
  <sheetData>
    <row r="1" spans="1:10" ht="26.5" thickBot="1">
      <c r="A1" s="2" t="s">
        <v>0</v>
      </c>
      <c r="B1" s="2" t="s">
        <v>105</v>
      </c>
      <c r="C1" s="2" t="s">
        <v>104</v>
      </c>
      <c r="D1" s="2" t="s">
        <v>10</v>
      </c>
      <c r="E1" s="2" t="s">
        <v>86</v>
      </c>
      <c r="F1" s="2" t="s">
        <v>44</v>
      </c>
      <c r="G1" s="220" t="s">
        <v>168</v>
      </c>
      <c r="H1" s="124" t="s">
        <v>192</v>
      </c>
      <c r="I1" s="124" t="s">
        <v>168</v>
      </c>
      <c r="J1" s="2" t="s">
        <v>16</v>
      </c>
    </row>
    <row r="2" spans="1:10">
      <c r="A2" s="221" t="s">
        <v>4</v>
      </c>
      <c r="B2" s="174">
        <v>505</v>
      </c>
      <c r="C2" s="174">
        <v>20</v>
      </c>
      <c r="D2" s="222"/>
      <c r="E2" s="223" t="s">
        <v>91</v>
      </c>
      <c r="F2" s="224" t="s">
        <v>41</v>
      </c>
      <c r="G2" s="225">
        <v>1739</v>
      </c>
      <c r="H2" s="164"/>
      <c r="I2" s="252">
        <f>G2+H2</f>
        <v>1739</v>
      </c>
      <c r="J2" s="146" t="s">
        <v>54</v>
      </c>
    </row>
    <row r="3" spans="1:10" ht="13.5" thickBot="1">
      <c r="A3" s="226" t="s">
        <v>1</v>
      </c>
      <c r="B3" s="227">
        <v>55</v>
      </c>
      <c r="C3" s="227">
        <v>20</v>
      </c>
      <c r="D3" s="228"/>
      <c r="E3" s="229" t="s">
        <v>91</v>
      </c>
      <c r="F3" s="230" t="s">
        <v>41</v>
      </c>
      <c r="G3" s="231">
        <v>2324</v>
      </c>
      <c r="H3" s="249"/>
      <c r="I3" s="273">
        <f t="shared" ref="I3:I19" si="0">G3+H3</f>
        <v>2324</v>
      </c>
      <c r="J3" s="175" t="s">
        <v>54</v>
      </c>
    </row>
    <row r="4" spans="1:10" ht="22.25" customHeight="1">
      <c r="A4" s="221" t="s">
        <v>4</v>
      </c>
      <c r="B4" s="174">
        <v>505</v>
      </c>
      <c r="C4" s="174">
        <v>20</v>
      </c>
      <c r="D4" s="222"/>
      <c r="E4" s="232" t="s">
        <v>91</v>
      </c>
      <c r="F4" s="45" t="s">
        <v>46</v>
      </c>
      <c r="G4" s="225">
        <v>14677</v>
      </c>
      <c r="H4" s="164">
        <v>5000</v>
      </c>
      <c r="I4" s="252">
        <f t="shared" si="0"/>
        <v>19677</v>
      </c>
      <c r="J4" s="349" t="s">
        <v>293</v>
      </c>
    </row>
    <row r="5" spans="1:10" ht="22.75" customHeight="1">
      <c r="A5" s="233" t="s">
        <v>1</v>
      </c>
      <c r="B5" s="34">
        <v>55</v>
      </c>
      <c r="C5" s="34">
        <v>20</v>
      </c>
      <c r="D5" s="35"/>
      <c r="E5" s="39" t="s">
        <v>91</v>
      </c>
      <c r="F5" s="30" t="s">
        <v>46</v>
      </c>
      <c r="G5" s="166">
        <v>187369</v>
      </c>
      <c r="H5" s="250">
        <f>4247+1005</f>
        <v>5252</v>
      </c>
      <c r="I5" s="270">
        <f t="shared" si="0"/>
        <v>192621</v>
      </c>
      <c r="J5" s="350"/>
    </row>
    <row r="6" spans="1:10" ht="28.25" customHeight="1" thickBot="1">
      <c r="A6" s="226" t="s">
        <v>82</v>
      </c>
      <c r="B6" s="227">
        <v>608</v>
      </c>
      <c r="C6" s="227">
        <v>20</v>
      </c>
      <c r="D6" s="228"/>
      <c r="E6" s="229" t="s">
        <v>91</v>
      </c>
      <c r="F6" s="43" t="s">
        <v>46</v>
      </c>
      <c r="G6" s="231">
        <v>4136</v>
      </c>
      <c r="H6" s="249"/>
      <c r="I6" s="273">
        <f t="shared" si="0"/>
        <v>4136</v>
      </c>
      <c r="J6" s="351"/>
    </row>
    <row r="7" spans="1:10" s="74" customFormat="1">
      <c r="A7" s="13" t="s">
        <v>1</v>
      </c>
      <c r="B7" s="28">
        <v>55</v>
      </c>
      <c r="C7" s="36">
        <v>20</v>
      </c>
      <c r="D7" s="16" t="s">
        <v>107</v>
      </c>
      <c r="E7" s="40" t="s">
        <v>91</v>
      </c>
      <c r="F7" s="16" t="s">
        <v>46</v>
      </c>
      <c r="G7" s="166">
        <v>5000</v>
      </c>
      <c r="H7" s="250">
        <v>748</v>
      </c>
      <c r="I7" s="270">
        <f t="shared" si="0"/>
        <v>5748</v>
      </c>
      <c r="J7" s="294" t="s">
        <v>145</v>
      </c>
    </row>
    <row r="8" spans="1:10" s="74" customFormat="1">
      <c r="A8" s="123" t="s">
        <v>1</v>
      </c>
      <c r="B8" s="64">
        <v>55</v>
      </c>
      <c r="C8" s="28">
        <v>20</v>
      </c>
      <c r="D8" s="28" t="s">
        <v>106</v>
      </c>
      <c r="E8" s="40" t="s">
        <v>91</v>
      </c>
      <c r="F8" s="16" t="s">
        <v>46</v>
      </c>
      <c r="G8" s="166">
        <v>1621</v>
      </c>
      <c r="H8" s="250"/>
      <c r="I8" s="270">
        <f>G8+H8</f>
        <v>1621</v>
      </c>
      <c r="J8" s="313"/>
    </row>
    <row r="9" spans="1:10" s="74" customFormat="1" ht="65">
      <c r="A9" s="138" t="s">
        <v>1</v>
      </c>
      <c r="B9" s="36">
        <v>55</v>
      </c>
      <c r="C9" s="37" t="s">
        <v>193</v>
      </c>
      <c r="D9" s="36" t="s">
        <v>210</v>
      </c>
      <c r="E9" s="139" t="s">
        <v>91</v>
      </c>
      <c r="F9" s="36" t="s">
        <v>24</v>
      </c>
      <c r="G9" s="166">
        <v>8638</v>
      </c>
      <c r="H9" s="250">
        <v>962</v>
      </c>
      <c r="I9" s="270">
        <f>G9+H9</f>
        <v>9600</v>
      </c>
      <c r="J9" s="294" t="s">
        <v>295</v>
      </c>
    </row>
    <row r="10" spans="1:10" s="74" customFormat="1">
      <c r="A10" s="138" t="s">
        <v>1</v>
      </c>
      <c r="B10" s="36">
        <v>55</v>
      </c>
      <c r="C10" s="37" t="s">
        <v>237</v>
      </c>
      <c r="D10" s="37" t="s">
        <v>217</v>
      </c>
      <c r="E10" s="139" t="s">
        <v>91</v>
      </c>
      <c r="F10" s="36" t="s">
        <v>46</v>
      </c>
      <c r="G10" s="166">
        <v>55650</v>
      </c>
      <c r="H10" s="250"/>
      <c r="I10" s="270">
        <f t="shared" si="0"/>
        <v>55650</v>
      </c>
      <c r="J10" s="172" t="s">
        <v>236</v>
      </c>
    </row>
    <row r="11" spans="1:10" s="74" customFormat="1" ht="26">
      <c r="A11" s="123" t="s">
        <v>1</v>
      </c>
      <c r="B11" s="64">
        <v>55</v>
      </c>
      <c r="C11" s="28" t="s">
        <v>11</v>
      </c>
      <c r="D11" s="28" t="s">
        <v>187</v>
      </c>
      <c r="E11" s="40" t="s">
        <v>91</v>
      </c>
      <c r="F11" s="16" t="s">
        <v>46</v>
      </c>
      <c r="G11" s="166">
        <v>194351.5</v>
      </c>
      <c r="H11" s="270">
        <v>-53300</v>
      </c>
      <c r="I11" s="270">
        <f t="shared" si="0"/>
        <v>141051.5</v>
      </c>
      <c r="J11" s="294" t="s">
        <v>294</v>
      </c>
    </row>
    <row r="12" spans="1:10" s="74" customFormat="1" ht="19.75" customHeight="1">
      <c r="A12" s="13" t="s">
        <v>1</v>
      </c>
      <c r="B12" s="28">
        <v>55</v>
      </c>
      <c r="C12" s="36">
        <v>20</v>
      </c>
      <c r="D12" s="16" t="s">
        <v>239</v>
      </c>
      <c r="E12" s="40" t="s">
        <v>91</v>
      </c>
      <c r="F12" s="16" t="s">
        <v>46</v>
      </c>
      <c r="G12" s="166">
        <v>4080</v>
      </c>
      <c r="H12" s="270"/>
      <c r="I12" s="270">
        <f t="shared" si="0"/>
        <v>4080</v>
      </c>
      <c r="J12" s="294" t="s">
        <v>296</v>
      </c>
    </row>
    <row r="13" spans="1:10" s="74" customFormat="1" ht="26">
      <c r="A13" s="123" t="s">
        <v>121</v>
      </c>
      <c r="B13" s="64">
        <v>15</v>
      </c>
      <c r="C13" s="27" t="s">
        <v>219</v>
      </c>
      <c r="D13" s="28" t="s">
        <v>158</v>
      </c>
      <c r="E13" s="40" t="s">
        <v>91</v>
      </c>
      <c r="F13" s="16" t="s">
        <v>46</v>
      </c>
      <c r="G13" s="166">
        <v>327500</v>
      </c>
      <c r="H13" s="270"/>
      <c r="I13" s="270">
        <f t="shared" si="0"/>
        <v>327500</v>
      </c>
      <c r="J13" s="172" t="s">
        <v>238</v>
      </c>
    </row>
    <row r="14" spans="1:10" s="74" customFormat="1" ht="17.399999999999999" customHeight="1">
      <c r="A14" s="123" t="s">
        <v>121</v>
      </c>
      <c r="B14" s="64">
        <v>15</v>
      </c>
      <c r="C14" s="27" t="s">
        <v>133</v>
      </c>
      <c r="D14" s="28" t="s">
        <v>132</v>
      </c>
      <c r="E14" s="40" t="s">
        <v>91</v>
      </c>
      <c r="F14" s="16" t="s">
        <v>46</v>
      </c>
      <c r="G14" s="166">
        <v>255276</v>
      </c>
      <c r="H14" s="270">
        <f>-121000-94634-28779</f>
        <v>-244413</v>
      </c>
      <c r="I14" s="270">
        <f t="shared" si="0"/>
        <v>10863</v>
      </c>
      <c r="J14" s="352" t="s">
        <v>297</v>
      </c>
    </row>
    <row r="15" spans="1:10" s="74" customFormat="1" ht="17.399999999999999" customHeight="1">
      <c r="A15" s="123" t="s">
        <v>1</v>
      </c>
      <c r="B15" s="64">
        <v>55</v>
      </c>
      <c r="C15" s="27">
        <v>20</v>
      </c>
      <c r="D15" s="28" t="s">
        <v>132</v>
      </c>
      <c r="E15" s="40" t="s">
        <v>91</v>
      </c>
      <c r="F15" s="16" t="s">
        <v>46</v>
      </c>
      <c r="G15" s="166"/>
      <c r="H15" s="270">
        <v>94634</v>
      </c>
      <c r="I15" s="270">
        <f t="shared" si="0"/>
        <v>94634</v>
      </c>
      <c r="J15" s="347"/>
    </row>
    <row r="16" spans="1:10" s="74" customFormat="1" ht="16.25" customHeight="1">
      <c r="A16" s="123" t="s">
        <v>1</v>
      </c>
      <c r="B16" s="64">
        <v>55</v>
      </c>
      <c r="C16" s="27" t="s">
        <v>193</v>
      </c>
      <c r="D16" s="28" t="s">
        <v>132</v>
      </c>
      <c r="E16" s="40" t="s">
        <v>91</v>
      </c>
      <c r="F16" s="16" t="s">
        <v>46</v>
      </c>
      <c r="G16" s="166"/>
      <c r="H16" s="270">
        <v>28779</v>
      </c>
      <c r="I16" s="270">
        <f t="shared" si="0"/>
        <v>28779</v>
      </c>
      <c r="J16" s="353"/>
    </row>
    <row r="17" spans="1:10" s="74" customFormat="1" ht="20.399999999999999" customHeight="1">
      <c r="A17" s="171" t="s">
        <v>1</v>
      </c>
      <c r="B17" s="27">
        <v>55</v>
      </c>
      <c r="C17" s="36" t="s">
        <v>11</v>
      </c>
      <c r="D17" s="16" t="s">
        <v>108</v>
      </c>
      <c r="E17" s="40" t="s">
        <v>91</v>
      </c>
      <c r="F17" s="16" t="s">
        <v>46</v>
      </c>
      <c r="G17" s="166">
        <v>952700.53</v>
      </c>
      <c r="H17" s="270"/>
      <c r="I17" s="270">
        <f t="shared" si="0"/>
        <v>952700.53</v>
      </c>
      <c r="J17" s="294" t="s">
        <v>240</v>
      </c>
    </row>
    <row r="18" spans="1:10" s="74" customFormat="1">
      <c r="A18" s="13" t="s">
        <v>1</v>
      </c>
      <c r="B18" s="28">
        <v>55</v>
      </c>
      <c r="C18" s="27">
        <v>20</v>
      </c>
      <c r="D18" s="14" t="s">
        <v>83</v>
      </c>
      <c r="E18" s="15" t="s">
        <v>91</v>
      </c>
      <c r="F18" s="30" t="s">
        <v>46</v>
      </c>
      <c r="G18" s="166">
        <v>1832</v>
      </c>
      <c r="H18" s="250"/>
      <c r="I18" s="270">
        <f t="shared" si="0"/>
        <v>1832</v>
      </c>
      <c r="J18" s="293" t="s">
        <v>298</v>
      </c>
    </row>
    <row r="19" spans="1:10" s="74" customFormat="1" ht="39.5" thickBot="1">
      <c r="A19" s="234" t="s">
        <v>1</v>
      </c>
      <c r="B19" s="25">
        <v>55</v>
      </c>
      <c r="C19" s="26">
        <v>20</v>
      </c>
      <c r="D19" s="9" t="s">
        <v>137</v>
      </c>
      <c r="E19" s="10" t="s">
        <v>91</v>
      </c>
      <c r="F19" s="43" t="s">
        <v>46</v>
      </c>
      <c r="G19" s="231">
        <v>6000</v>
      </c>
      <c r="H19" s="249">
        <f>-1005-4995</f>
        <v>-6000</v>
      </c>
      <c r="I19" s="273">
        <f t="shared" si="0"/>
        <v>0</v>
      </c>
      <c r="J19" s="338" t="s">
        <v>299</v>
      </c>
    </row>
    <row r="20" spans="1:10">
      <c r="F20" s="18" t="s">
        <v>3</v>
      </c>
      <c r="G20" s="167">
        <f>SUM(G2:G19)</f>
        <v>2022894.03</v>
      </c>
      <c r="H20" s="167">
        <f t="shared" ref="H20:I20" si="1">SUM(H2:H19)</f>
        <v>-168338</v>
      </c>
      <c r="I20" s="167">
        <f t="shared" si="1"/>
        <v>1854556.03</v>
      </c>
      <c r="J20" s="112"/>
    </row>
    <row r="21" spans="1:10">
      <c r="G21" s="130"/>
      <c r="H21" s="130"/>
      <c r="I21" s="130"/>
    </row>
    <row r="24" spans="1:10">
      <c r="D24" s="83"/>
      <c r="E24" s="74"/>
      <c r="F24" s="74"/>
    </row>
    <row r="27" spans="1:10">
      <c r="J27" s="1"/>
    </row>
  </sheetData>
  <mergeCells count="2">
    <mergeCell ref="J4:J6"/>
    <mergeCell ref="J14:J16"/>
  </mergeCells>
  <pageMargins left="0.7" right="0.7" top="0.75" bottom="0.75" header="0.3" footer="0.3"/>
  <pageSetup paperSize="8" orientation="landscape" r:id="rId1"/>
  <headerFooter>
    <oddHeader xml:space="preserve">&amp;L&amp;K000000Info ja varahaldusosakond&amp;RLisa 21
</oddHeader>
  </headerFooter>
  <customProperties>
    <customPr name="EpmWorksheetKeyString_GUID" r:id="rId2"/>
  </customProperti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16"/>
  <sheetViews>
    <sheetView view="pageLayout" zoomScaleNormal="100" workbookViewId="0"/>
  </sheetViews>
  <sheetFormatPr defaultColWidth="9.08984375" defaultRowHeight="13"/>
  <cols>
    <col min="1" max="1" width="15.08984375" style="3" customWidth="1"/>
    <col min="2" max="2" width="6.453125" style="3" customWidth="1"/>
    <col min="3" max="3" width="11.90625" style="3" customWidth="1"/>
    <col min="4" max="4" width="10.6328125" style="3" customWidth="1"/>
    <col min="5" max="5" width="15.54296875" style="3" customWidth="1"/>
    <col min="6" max="6" width="10.90625" style="3" customWidth="1"/>
    <col min="7" max="7" width="11" style="3" customWidth="1"/>
    <col min="8" max="10" width="10" style="112" customWidth="1"/>
    <col min="11" max="11" width="66.36328125" style="3" customWidth="1"/>
    <col min="12" max="16384" width="9.08984375" style="3"/>
  </cols>
  <sheetData>
    <row r="1" spans="1:11" ht="26.5" thickBot="1">
      <c r="A1" s="2" t="s">
        <v>0</v>
      </c>
      <c r="B1" s="90" t="s">
        <v>105</v>
      </c>
      <c r="C1" s="90" t="s">
        <v>104</v>
      </c>
      <c r="D1" s="90" t="s">
        <v>10</v>
      </c>
      <c r="E1" s="2" t="s">
        <v>13</v>
      </c>
      <c r="F1" s="2" t="s">
        <v>86</v>
      </c>
      <c r="G1" s="2" t="s">
        <v>44</v>
      </c>
      <c r="H1" s="129" t="s">
        <v>168</v>
      </c>
      <c r="I1" s="220" t="s">
        <v>192</v>
      </c>
      <c r="J1" s="220" t="s">
        <v>168</v>
      </c>
      <c r="K1" s="2" t="s">
        <v>16</v>
      </c>
    </row>
    <row r="2" spans="1:11">
      <c r="A2" s="235" t="s">
        <v>4</v>
      </c>
      <c r="B2" s="236">
        <v>505</v>
      </c>
      <c r="C2" s="236">
        <v>20</v>
      </c>
      <c r="D2" s="237"/>
      <c r="E2" s="238"/>
      <c r="F2" s="238"/>
      <c r="G2" s="237" t="s">
        <v>42</v>
      </c>
      <c r="H2" s="311">
        <v>471</v>
      </c>
      <c r="I2" s="311"/>
      <c r="J2" s="311">
        <f>H2+I2</f>
        <v>471</v>
      </c>
      <c r="K2" s="312" t="s">
        <v>54</v>
      </c>
    </row>
    <row r="3" spans="1:11" ht="16.5" customHeight="1">
      <c r="A3" s="239" t="s">
        <v>7</v>
      </c>
      <c r="B3" s="207">
        <v>45</v>
      </c>
      <c r="C3" s="207" t="s">
        <v>189</v>
      </c>
      <c r="D3" s="207"/>
      <c r="E3" s="207" t="s">
        <v>213</v>
      </c>
      <c r="F3" s="207">
        <v>10702</v>
      </c>
      <c r="G3" s="207" t="s">
        <v>42</v>
      </c>
      <c r="H3" s="57">
        <v>4307000</v>
      </c>
      <c r="I3" s="255"/>
      <c r="J3" s="255">
        <f t="shared" ref="J3:J12" si="0">H3+I3</f>
        <v>4307000</v>
      </c>
      <c r="K3" s="172" t="s">
        <v>242</v>
      </c>
    </row>
    <row r="4" spans="1:11">
      <c r="A4" s="239" t="s">
        <v>7</v>
      </c>
      <c r="B4" s="207">
        <v>45</v>
      </c>
      <c r="C4" s="207" t="s">
        <v>189</v>
      </c>
      <c r="D4" s="207"/>
      <c r="E4" s="207" t="s">
        <v>214</v>
      </c>
      <c r="F4" s="306" t="s">
        <v>87</v>
      </c>
      <c r="G4" s="207" t="s">
        <v>42</v>
      </c>
      <c r="H4" s="57">
        <v>300000</v>
      </c>
      <c r="I4" s="255"/>
      <c r="J4" s="255">
        <f t="shared" si="0"/>
        <v>300000</v>
      </c>
      <c r="K4" s="172" t="s">
        <v>190</v>
      </c>
    </row>
    <row r="5" spans="1:11" ht="26">
      <c r="A5" s="239" t="s">
        <v>7</v>
      </c>
      <c r="B5" s="207">
        <v>45</v>
      </c>
      <c r="C5" s="207" t="s">
        <v>189</v>
      </c>
      <c r="D5" s="207"/>
      <c r="E5" s="207" t="s">
        <v>215</v>
      </c>
      <c r="F5" s="306" t="s">
        <v>87</v>
      </c>
      <c r="G5" s="207" t="s">
        <v>42</v>
      </c>
      <c r="H5" s="57">
        <v>490700</v>
      </c>
      <c r="I5" s="255"/>
      <c r="J5" s="255">
        <f t="shared" si="0"/>
        <v>490700</v>
      </c>
      <c r="K5" s="172" t="s">
        <v>191</v>
      </c>
    </row>
    <row r="6" spans="1:11">
      <c r="A6" s="138" t="s">
        <v>99</v>
      </c>
      <c r="B6" s="37">
        <v>5</v>
      </c>
      <c r="C6" s="37">
        <v>40</v>
      </c>
      <c r="D6" s="37" t="s">
        <v>85</v>
      </c>
      <c r="E6" s="151" t="s">
        <v>84</v>
      </c>
      <c r="F6" s="306" t="s">
        <v>91</v>
      </c>
      <c r="G6" s="151" t="s">
        <v>42</v>
      </c>
      <c r="H6" s="57">
        <v>137138</v>
      </c>
      <c r="I6" s="255"/>
      <c r="J6" s="255">
        <f t="shared" si="0"/>
        <v>137138</v>
      </c>
      <c r="K6" s="172" t="s">
        <v>113</v>
      </c>
    </row>
    <row r="7" spans="1:11">
      <c r="A7" s="239" t="s">
        <v>7</v>
      </c>
      <c r="B7" s="207">
        <v>45</v>
      </c>
      <c r="C7" s="207" t="s">
        <v>189</v>
      </c>
      <c r="D7" s="207"/>
      <c r="E7" s="151" t="s">
        <v>138</v>
      </c>
      <c r="F7" s="307">
        <v>10702</v>
      </c>
      <c r="G7" s="207" t="s">
        <v>42</v>
      </c>
      <c r="H7" s="57">
        <v>2666667</v>
      </c>
      <c r="I7" s="255"/>
      <c r="J7" s="255">
        <f t="shared" si="0"/>
        <v>2666667</v>
      </c>
      <c r="K7" s="172" t="s">
        <v>243</v>
      </c>
    </row>
    <row r="8" spans="1:11">
      <c r="A8" s="239" t="s">
        <v>7</v>
      </c>
      <c r="B8" s="207">
        <v>45</v>
      </c>
      <c r="C8" s="207" t="s">
        <v>189</v>
      </c>
      <c r="D8" s="207"/>
      <c r="E8" s="151" t="s">
        <v>139</v>
      </c>
      <c r="F8" s="207" t="s">
        <v>87</v>
      </c>
      <c r="G8" s="207" t="s">
        <v>42</v>
      </c>
      <c r="H8" s="57">
        <v>6016667</v>
      </c>
      <c r="I8" s="255"/>
      <c r="J8" s="255">
        <f t="shared" si="0"/>
        <v>6016667</v>
      </c>
      <c r="K8" s="172" t="s">
        <v>244</v>
      </c>
    </row>
    <row r="9" spans="1:11">
      <c r="A9" s="239" t="s">
        <v>7</v>
      </c>
      <c r="B9" s="207">
        <v>45</v>
      </c>
      <c r="C9" s="207" t="s">
        <v>189</v>
      </c>
      <c r="D9" s="207"/>
      <c r="E9" s="151" t="s">
        <v>140</v>
      </c>
      <c r="F9" s="306" t="s">
        <v>87</v>
      </c>
      <c r="G9" s="207" t="s">
        <v>42</v>
      </c>
      <c r="H9" s="57">
        <v>7375765</v>
      </c>
      <c r="I9" s="255"/>
      <c r="J9" s="255">
        <f t="shared" si="0"/>
        <v>7375765</v>
      </c>
      <c r="K9" s="172" t="s">
        <v>245</v>
      </c>
    </row>
    <row r="10" spans="1:11">
      <c r="A10" s="138" t="s">
        <v>99</v>
      </c>
      <c r="B10" s="37">
        <v>5</v>
      </c>
      <c r="C10" s="37">
        <v>40</v>
      </c>
      <c r="D10" s="37"/>
      <c r="E10" s="151" t="s">
        <v>122</v>
      </c>
      <c r="F10" s="306">
        <v>10702</v>
      </c>
      <c r="G10" s="151" t="s">
        <v>42</v>
      </c>
      <c r="H10" s="57">
        <v>247324</v>
      </c>
      <c r="I10" s="255">
        <v>140815</v>
      </c>
      <c r="J10" s="255">
        <f t="shared" si="0"/>
        <v>388139</v>
      </c>
      <c r="K10" s="172" t="s">
        <v>88</v>
      </c>
    </row>
    <row r="11" spans="1:11">
      <c r="A11" s="138" t="s">
        <v>99</v>
      </c>
      <c r="B11" s="37">
        <v>5</v>
      </c>
      <c r="C11" s="37">
        <v>40</v>
      </c>
      <c r="D11" s="37"/>
      <c r="E11" s="207" t="s">
        <v>123</v>
      </c>
      <c r="F11" s="308" t="s">
        <v>87</v>
      </c>
      <c r="G11" s="151" t="s">
        <v>42</v>
      </c>
      <c r="H11" s="57">
        <v>166183</v>
      </c>
      <c r="I11" s="255">
        <v>145857</v>
      </c>
      <c r="J11" s="255">
        <f t="shared" si="0"/>
        <v>312040</v>
      </c>
      <c r="K11" s="172" t="s">
        <v>89</v>
      </c>
    </row>
    <row r="12" spans="1:11" ht="13.5" thickBot="1">
      <c r="A12" s="240" t="s">
        <v>99</v>
      </c>
      <c r="B12" s="137">
        <v>5</v>
      </c>
      <c r="C12" s="137">
        <v>40</v>
      </c>
      <c r="D12" s="137"/>
      <c r="E12" s="309" t="s">
        <v>124</v>
      </c>
      <c r="F12" s="310" t="s">
        <v>87</v>
      </c>
      <c r="G12" s="204" t="s">
        <v>42</v>
      </c>
      <c r="H12" s="340">
        <v>124335</v>
      </c>
      <c r="I12" s="154">
        <v>58438</v>
      </c>
      <c r="J12" s="154">
        <f t="shared" si="0"/>
        <v>182773</v>
      </c>
      <c r="K12" s="175" t="s">
        <v>90</v>
      </c>
    </row>
    <row r="13" spans="1:11">
      <c r="A13" s="66"/>
      <c r="C13" s="38"/>
      <c r="G13" s="18" t="s">
        <v>3</v>
      </c>
      <c r="H13" s="75">
        <f>SUM(H2:H12)</f>
        <v>21832250</v>
      </c>
      <c r="I13" s="75">
        <f t="shared" ref="I13:J13" si="1">SUM(I2:I12)</f>
        <v>345110</v>
      </c>
      <c r="J13" s="75">
        <f t="shared" si="1"/>
        <v>22177360</v>
      </c>
    </row>
    <row r="14" spans="1:11">
      <c r="A14" s="354"/>
      <c r="B14" s="354"/>
      <c r="C14" s="354"/>
      <c r="D14" s="354"/>
      <c r="E14" s="354"/>
      <c r="F14" s="354"/>
      <c r="G14" s="354"/>
      <c r="H14" s="354"/>
      <c r="I14" s="354"/>
      <c r="J14" s="354"/>
      <c r="K14" s="354"/>
    </row>
    <row r="15" spans="1:11">
      <c r="A15" s="354"/>
      <c r="B15" s="354"/>
      <c r="C15" s="354"/>
      <c r="D15" s="354"/>
      <c r="E15" s="354"/>
      <c r="F15" s="354"/>
      <c r="G15" s="354"/>
      <c r="H15" s="354"/>
      <c r="I15" s="354"/>
      <c r="J15" s="354"/>
      <c r="K15" s="354"/>
    </row>
    <row r="16" spans="1:11">
      <c r="A16" s="354"/>
      <c r="B16" s="354"/>
      <c r="C16" s="354"/>
      <c r="D16" s="354"/>
      <c r="E16" s="354"/>
      <c r="F16" s="354"/>
      <c r="G16" s="354"/>
      <c r="H16" s="354"/>
      <c r="I16" s="354"/>
      <c r="J16" s="354"/>
      <c r="K16" s="354"/>
    </row>
  </sheetData>
  <mergeCells count="1">
    <mergeCell ref="A14:K16"/>
  </mergeCells>
  <pageMargins left="0.48958333333333331" right="0.52083333333333337" top="0.75" bottom="0.75" header="0.3" footer="0.3"/>
  <pageSetup paperSize="8" orientation="landscape" r:id="rId1"/>
  <headerFooter>
    <oddHeader xml:space="preserve">&amp;LVälisvahendite osakond&amp;RLisa 22
</oddHeader>
  </headerFooter>
  <customProperties>
    <customPr name="EpmWorksheetKeyString_GUID" r:id="rId2"/>
  </customPropertie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5"/>
  <sheetViews>
    <sheetView view="pageLayout" zoomScaleNormal="100" workbookViewId="0"/>
  </sheetViews>
  <sheetFormatPr defaultColWidth="9.08984375" defaultRowHeight="13"/>
  <cols>
    <col min="1" max="1" width="27.6328125" style="3" customWidth="1"/>
    <col min="2" max="2" width="6.6328125" style="3" customWidth="1"/>
    <col min="3" max="3" width="8.08984375" style="3" customWidth="1"/>
    <col min="4" max="4" width="18.453125" style="3" customWidth="1"/>
    <col min="5" max="5" width="10.36328125" style="3" customWidth="1"/>
    <col min="6" max="6" width="11.6328125" style="3" customWidth="1"/>
    <col min="7" max="7" width="9.08984375" style="112"/>
    <col min="8" max="8" width="49.6328125" style="3" customWidth="1"/>
    <col min="9" max="16384" width="9.08984375" style="3"/>
  </cols>
  <sheetData>
    <row r="1" spans="1:8" ht="39">
      <c r="A1" s="2" t="s">
        <v>0</v>
      </c>
      <c r="B1" s="47" t="s">
        <v>105</v>
      </c>
      <c r="C1" s="47" t="s">
        <v>104</v>
      </c>
      <c r="D1" s="47" t="s">
        <v>10</v>
      </c>
      <c r="E1" s="2" t="s">
        <v>86</v>
      </c>
      <c r="F1" s="2" t="s">
        <v>44</v>
      </c>
      <c r="G1" s="129" t="s">
        <v>168</v>
      </c>
      <c r="H1" s="2" t="s">
        <v>16</v>
      </c>
    </row>
    <row r="2" spans="1:8">
      <c r="A2" s="30" t="s">
        <v>4</v>
      </c>
      <c r="B2" s="15">
        <v>505</v>
      </c>
      <c r="C2" s="15">
        <v>20</v>
      </c>
      <c r="D2" s="15"/>
      <c r="E2" s="70" t="s">
        <v>91</v>
      </c>
      <c r="F2" s="14" t="s">
        <v>43</v>
      </c>
      <c r="G2" s="57">
        <v>1572</v>
      </c>
      <c r="H2" s="34" t="s">
        <v>128</v>
      </c>
    </row>
    <row r="3" spans="1:8">
      <c r="A3" s="30" t="s">
        <v>1</v>
      </c>
      <c r="B3" s="15">
        <v>55</v>
      </c>
      <c r="C3" s="15">
        <v>20</v>
      </c>
      <c r="D3" s="15"/>
      <c r="E3" s="70" t="s">
        <v>91</v>
      </c>
      <c r="F3" s="14" t="s">
        <v>43</v>
      </c>
      <c r="G3" s="57">
        <v>2026</v>
      </c>
      <c r="H3" s="34" t="s">
        <v>54</v>
      </c>
    </row>
    <row r="4" spans="1:8">
      <c r="A4" s="34" t="s">
        <v>55</v>
      </c>
      <c r="B4" s="27">
        <v>55</v>
      </c>
      <c r="C4" s="27">
        <v>20</v>
      </c>
      <c r="D4" s="27"/>
      <c r="E4" s="122" t="s">
        <v>91</v>
      </c>
      <c r="F4" s="27" t="s">
        <v>43</v>
      </c>
      <c r="G4" s="57">
        <v>15340</v>
      </c>
      <c r="H4" s="207" t="s">
        <v>292</v>
      </c>
    </row>
    <row r="5" spans="1:8">
      <c r="E5" s="19"/>
      <c r="F5" s="18" t="s">
        <v>3</v>
      </c>
      <c r="G5" s="75">
        <f t="shared" ref="G5" si="0">SUM(G2:G4)</f>
        <v>18938</v>
      </c>
    </row>
  </sheetData>
  <pageMargins left="0.7" right="0.7" top="0.75" bottom="0.75" header="0.3" footer="0.3"/>
  <pageSetup paperSize="8" orientation="landscape" r:id="rId1"/>
  <headerFooter>
    <oddHeader xml:space="preserve">&amp;LÕigusosakond&amp;RLisa 23
</oddHeader>
  </headerFooter>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view="pageLayout" zoomScaleNormal="100" workbookViewId="0"/>
  </sheetViews>
  <sheetFormatPr defaultColWidth="9.08984375" defaultRowHeight="13"/>
  <cols>
    <col min="1" max="1" width="14.36328125" style="130" customWidth="1"/>
    <col min="2" max="2" width="6.90625" style="130" customWidth="1"/>
    <col min="3" max="3" width="10.90625" style="130" customWidth="1"/>
    <col min="4" max="4" width="16.6328125" style="130" customWidth="1"/>
    <col min="5" max="5" width="13.81640625" style="130" customWidth="1"/>
    <col min="6" max="7" width="10.90625" style="130" customWidth="1"/>
    <col min="8" max="10" width="13.81640625" style="130" customWidth="1"/>
    <col min="11" max="11" width="50.54296875" style="130" customWidth="1"/>
    <col min="12" max="16384" width="9.08984375" style="130"/>
  </cols>
  <sheetData>
    <row r="1" spans="1:11" ht="40.5" customHeight="1" thickBot="1">
      <c r="A1" s="127" t="s">
        <v>0</v>
      </c>
      <c r="B1" s="128" t="s">
        <v>105</v>
      </c>
      <c r="C1" s="128" t="s">
        <v>104</v>
      </c>
      <c r="D1" s="128" t="s">
        <v>10</v>
      </c>
      <c r="E1" s="127" t="s">
        <v>13</v>
      </c>
      <c r="F1" s="127" t="s">
        <v>86</v>
      </c>
      <c r="G1" s="127" t="s">
        <v>44</v>
      </c>
      <c r="H1" s="124" t="s">
        <v>168</v>
      </c>
      <c r="I1" s="251" t="s">
        <v>192</v>
      </c>
      <c r="J1" s="251" t="s">
        <v>168</v>
      </c>
      <c r="K1" s="127" t="s">
        <v>16</v>
      </c>
    </row>
    <row r="2" spans="1:11">
      <c r="A2" s="131" t="s">
        <v>2</v>
      </c>
      <c r="B2" s="132">
        <v>505</v>
      </c>
      <c r="C2" s="133">
        <v>20</v>
      </c>
      <c r="D2" s="133"/>
      <c r="E2" s="132"/>
      <c r="F2" s="134" t="s">
        <v>93</v>
      </c>
      <c r="G2" s="133" t="s">
        <v>125</v>
      </c>
      <c r="H2" s="135">
        <v>412</v>
      </c>
      <c r="I2" s="135"/>
      <c r="J2" s="135">
        <f>H2+I2</f>
        <v>412</v>
      </c>
      <c r="K2" s="213" t="s">
        <v>128</v>
      </c>
    </row>
    <row r="3" spans="1:11" ht="13.5" thickBot="1">
      <c r="A3" s="179" t="s">
        <v>5</v>
      </c>
      <c r="B3" s="160">
        <v>55</v>
      </c>
      <c r="C3" s="177">
        <v>20</v>
      </c>
      <c r="D3" s="177"/>
      <c r="E3" s="160"/>
      <c r="F3" s="180" t="s">
        <v>93</v>
      </c>
      <c r="G3" s="177" t="s">
        <v>125</v>
      </c>
      <c r="H3" s="181">
        <v>229</v>
      </c>
      <c r="I3" s="181"/>
      <c r="J3" s="181">
        <f t="shared" ref="J3:J18" si="0">H3+I3</f>
        <v>229</v>
      </c>
      <c r="K3" s="195" t="s">
        <v>54</v>
      </c>
    </row>
    <row r="4" spans="1:11">
      <c r="A4" s="131" t="s">
        <v>6</v>
      </c>
      <c r="B4" s="132">
        <v>45</v>
      </c>
      <c r="C4" s="132">
        <v>20</v>
      </c>
      <c r="D4" s="132" t="s">
        <v>111</v>
      </c>
      <c r="E4" s="132"/>
      <c r="F4" s="134" t="s">
        <v>93</v>
      </c>
      <c r="G4" s="132" t="s">
        <v>125</v>
      </c>
      <c r="H4" s="184">
        <v>231784</v>
      </c>
      <c r="I4" s="296"/>
      <c r="J4" s="296">
        <f t="shared" si="0"/>
        <v>231784</v>
      </c>
      <c r="K4" s="314" t="s">
        <v>248</v>
      </c>
    </row>
    <row r="5" spans="1:11">
      <c r="A5" s="41" t="s">
        <v>6</v>
      </c>
      <c r="B5" s="36">
        <v>45</v>
      </c>
      <c r="C5" s="36">
        <v>20</v>
      </c>
      <c r="D5" s="36" t="s">
        <v>218</v>
      </c>
      <c r="E5" s="36"/>
      <c r="F5" s="139" t="s">
        <v>93</v>
      </c>
      <c r="G5" s="36" t="s">
        <v>125</v>
      </c>
      <c r="H5" s="183">
        <v>22000</v>
      </c>
      <c r="I5" s="186"/>
      <c r="J5" s="186">
        <f t="shared" si="0"/>
        <v>22000</v>
      </c>
      <c r="K5" s="315"/>
    </row>
    <row r="6" spans="1:11" ht="52">
      <c r="A6" s="41" t="s">
        <v>5</v>
      </c>
      <c r="B6" s="36">
        <v>55</v>
      </c>
      <c r="C6" s="36">
        <v>20</v>
      </c>
      <c r="D6" s="36" t="s">
        <v>183</v>
      </c>
      <c r="E6" s="36"/>
      <c r="F6" s="139" t="s">
        <v>93</v>
      </c>
      <c r="G6" s="36" t="s">
        <v>125</v>
      </c>
      <c r="H6" s="183">
        <v>15000</v>
      </c>
      <c r="I6" s="183">
        <v>-1104</v>
      </c>
      <c r="J6" s="186">
        <f t="shared" si="0"/>
        <v>13896</v>
      </c>
      <c r="K6" s="316" t="s">
        <v>253</v>
      </c>
    </row>
    <row r="7" spans="1:11">
      <c r="A7" s="41" t="s">
        <v>6</v>
      </c>
      <c r="B7" s="36">
        <v>45</v>
      </c>
      <c r="C7" s="36">
        <v>20</v>
      </c>
      <c r="D7" s="36" t="s">
        <v>184</v>
      </c>
      <c r="E7" s="36"/>
      <c r="F7" s="139" t="s">
        <v>93</v>
      </c>
      <c r="G7" s="36" t="s">
        <v>125</v>
      </c>
      <c r="H7" s="183">
        <v>70000</v>
      </c>
      <c r="I7" s="183"/>
      <c r="J7" s="186">
        <f t="shared" si="0"/>
        <v>70000</v>
      </c>
      <c r="K7" s="316" t="s">
        <v>262</v>
      </c>
    </row>
    <row r="8" spans="1:11">
      <c r="A8" s="41" t="s">
        <v>6</v>
      </c>
      <c r="B8" s="36">
        <v>45</v>
      </c>
      <c r="C8" s="36">
        <v>20</v>
      </c>
      <c r="D8" s="36" t="s">
        <v>185</v>
      </c>
      <c r="E8" s="36"/>
      <c r="F8" s="139" t="s">
        <v>93</v>
      </c>
      <c r="G8" s="36" t="s">
        <v>125</v>
      </c>
      <c r="H8" s="183">
        <v>267727</v>
      </c>
      <c r="I8" s="186"/>
      <c r="J8" s="186">
        <f t="shared" si="0"/>
        <v>267727</v>
      </c>
      <c r="K8" s="316" t="s">
        <v>263</v>
      </c>
    </row>
    <row r="9" spans="1:11" ht="14.5" customHeight="1">
      <c r="A9" s="138" t="s">
        <v>6</v>
      </c>
      <c r="B9" s="36">
        <v>45</v>
      </c>
      <c r="C9" s="37">
        <v>20</v>
      </c>
      <c r="D9" s="36" t="s">
        <v>48</v>
      </c>
      <c r="E9" s="36"/>
      <c r="F9" s="139" t="s">
        <v>92</v>
      </c>
      <c r="G9" s="36" t="s">
        <v>125</v>
      </c>
      <c r="H9" s="183">
        <v>2976100</v>
      </c>
      <c r="I9" s="186"/>
      <c r="J9" s="186">
        <f t="shared" si="0"/>
        <v>2976100</v>
      </c>
      <c r="K9" s="316" t="s">
        <v>249</v>
      </c>
    </row>
    <row r="10" spans="1:11">
      <c r="A10" s="138" t="s">
        <v>99</v>
      </c>
      <c r="B10" s="36">
        <v>5</v>
      </c>
      <c r="C10" s="37">
        <v>20</v>
      </c>
      <c r="D10" s="36" t="s">
        <v>116</v>
      </c>
      <c r="E10" s="36"/>
      <c r="F10" s="139" t="s">
        <v>91</v>
      </c>
      <c r="G10" s="36" t="s">
        <v>125</v>
      </c>
      <c r="H10" s="183">
        <v>930697</v>
      </c>
      <c r="I10" s="186">
        <v>-930697</v>
      </c>
      <c r="J10" s="186">
        <f t="shared" si="0"/>
        <v>0</v>
      </c>
      <c r="K10" s="341" t="s">
        <v>250</v>
      </c>
    </row>
    <row r="11" spans="1:11">
      <c r="A11" s="138" t="s">
        <v>6</v>
      </c>
      <c r="B11" s="36">
        <v>45</v>
      </c>
      <c r="C11" s="37">
        <v>20</v>
      </c>
      <c r="D11" s="36" t="s">
        <v>116</v>
      </c>
      <c r="E11" s="36"/>
      <c r="F11" s="139" t="s">
        <v>91</v>
      </c>
      <c r="G11" s="36" t="s">
        <v>125</v>
      </c>
      <c r="H11" s="183"/>
      <c r="I11" s="186">
        <v>930697</v>
      </c>
      <c r="J11" s="186">
        <f t="shared" ref="J11" si="1">H11+I11</f>
        <v>930697</v>
      </c>
      <c r="K11" s="342"/>
    </row>
    <row r="12" spans="1:11" ht="46" customHeight="1">
      <c r="A12" s="138" t="s">
        <v>71</v>
      </c>
      <c r="B12" s="36">
        <v>5</v>
      </c>
      <c r="C12" s="37">
        <v>20</v>
      </c>
      <c r="D12" s="36" t="s">
        <v>63</v>
      </c>
      <c r="E12" s="36"/>
      <c r="F12" s="139" t="s">
        <v>91</v>
      </c>
      <c r="G12" s="36" t="s">
        <v>125</v>
      </c>
      <c r="H12" s="183">
        <v>10000</v>
      </c>
      <c r="I12" s="183">
        <v>1104</v>
      </c>
      <c r="J12" s="186">
        <f t="shared" si="0"/>
        <v>11104</v>
      </c>
      <c r="K12" s="316" t="s">
        <v>252</v>
      </c>
    </row>
    <row r="13" spans="1:11" ht="18.649999999999999" customHeight="1">
      <c r="A13" s="138" t="s">
        <v>6</v>
      </c>
      <c r="B13" s="36">
        <v>45</v>
      </c>
      <c r="C13" s="37" t="s">
        <v>193</v>
      </c>
      <c r="D13" s="36" t="s">
        <v>194</v>
      </c>
      <c r="E13" s="36"/>
      <c r="F13" s="139" t="s">
        <v>93</v>
      </c>
      <c r="G13" s="36" t="s">
        <v>125</v>
      </c>
      <c r="H13" s="183">
        <v>78403</v>
      </c>
      <c r="I13" s="183"/>
      <c r="J13" s="186">
        <f t="shared" si="0"/>
        <v>78403</v>
      </c>
      <c r="K13" s="316" t="s">
        <v>220</v>
      </c>
    </row>
    <row r="14" spans="1:11" ht="21.65" customHeight="1">
      <c r="A14" s="41" t="s">
        <v>6</v>
      </c>
      <c r="B14" s="36">
        <v>45</v>
      </c>
      <c r="C14" s="36" t="s">
        <v>169</v>
      </c>
      <c r="D14" s="36" t="s">
        <v>49</v>
      </c>
      <c r="E14" s="36"/>
      <c r="F14" s="139" t="s">
        <v>93</v>
      </c>
      <c r="G14" s="36" t="s">
        <v>125</v>
      </c>
      <c r="H14" s="186">
        <v>27023</v>
      </c>
      <c r="I14" s="186"/>
      <c r="J14" s="186">
        <f t="shared" si="0"/>
        <v>27023</v>
      </c>
      <c r="K14" s="315" t="s">
        <v>221</v>
      </c>
    </row>
    <row r="15" spans="1:11" ht="26">
      <c r="A15" s="200" t="s">
        <v>6</v>
      </c>
      <c r="B15" s="37">
        <v>45</v>
      </c>
      <c r="C15" s="37">
        <v>20</v>
      </c>
      <c r="D15" s="37" t="s">
        <v>49</v>
      </c>
      <c r="E15" s="37"/>
      <c r="F15" s="185" t="s">
        <v>93</v>
      </c>
      <c r="G15" s="37" t="s">
        <v>125</v>
      </c>
      <c r="H15" s="186">
        <v>70000</v>
      </c>
      <c r="I15" s="186"/>
      <c r="J15" s="186">
        <f t="shared" si="0"/>
        <v>70000</v>
      </c>
      <c r="K15" s="172" t="s">
        <v>251</v>
      </c>
    </row>
    <row r="16" spans="1:11" ht="13.5" thickBot="1">
      <c r="A16" s="240" t="s">
        <v>6</v>
      </c>
      <c r="B16" s="137">
        <v>45</v>
      </c>
      <c r="C16" s="137" t="s">
        <v>23</v>
      </c>
      <c r="D16" s="137" t="s">
        <v>50</v>
      </c>
      <c r="E16" s="137"/>
      <c r="F16" s="244" t="s">
        <v>93</v>
      </c>
      <c r="G16" s="137" t="s">
        <v>125</v>
      </c>
      <c r="H16" s="245">
        <v>426123</v>
      </c>
      <c r="I16" s="245"/>
      <c r="J16" s="245">
        <f t="shared" si="0"/>
        <v>426123</v>
      </c>
      <c r="K16" s="214" t="s">
        <v>222</v>
      </c>
    </row>
    <row r="17" spans="1:11" ht="17" customHeight="1">
      <c r="A17" s="182" t="s">
        <v>45</v>
      </c>
      <c r="B17" s="241">
        <v>45</v>
      </c>
      <c r="C17" s="241">
        <v>40</v>
      </c>
      <c r="D17" s="241"/>
      <c r="E17" s="242" t="s">
        <v>188</v>
      </c>
      <c r="F17" s="176">
        <v>1600</v>
      </c>
      <c r="G17" s="241" t="s">
        <v>125</v>
      </c>
      <c r="H17" s="243">
        <v>68551</v>
      </c>
      <c r="I17" s="264"/>
      <c r="J17" s="305">
        <f t="shared" si="0"/>
        <v>68551</v>
      </c>
      <c r="K17" s="318" t="s">
        <v>264</v>
      </c>
    </row>
    <row r="18" spans="1:11" ht="20.25" customHeight="1" thickBot="1">
      <c r="A18" s="136" t="s">
        <v>45</v>
      </c>
      <c r="B18" s="137">
        <v>45</v>
      </c>
      <c r="C18" s="137">
        <v>40</v>
      </c>
      <c r="D18" s="143"/>
      <c r="E18" s="143" t="s">
        <v>102</v>
      </c>
      <c r="F18" s="140" t="s">
        <v>92</v>
      </c>
      <c r="G18" s="107" t="s">
        <v>125</v>
      </c>
      <c r="H18" s="173">
        <v>25000</v>
      </c>
      <c r="I18" s="262"/>
      <c r="J18" s="297">
        <f t="shared" si="0"/>
        <v>25000</v>
      </c>
      <c r="K18" s="319" t="s">
        <v>143</v>
      </c>
    </row>
    <row r="19" spans="1:11" ht="13.5" customHeight="1">
      <c r="G19" s="141" t="s">
        <v>3</v>
      </c>
      <c r="H19" s="75">
        <f>SUM(H2:H18)</f>
        <v>5219049</v>
      </c>
      <c r="I19" s="75">
        <f t="shared" ref="I19:J19" si="2">SUM(I2:I18)</f>
        <v>0</v>
      </c>
      <c r="J19" s="75">
        <f t="shared" si="2"/>
        <v>5219049</v>
      </c>
      <c r="K19" s="142"/>
    </row>
  </sheetData>
  <mergeCells count="1">
    <mergeCell ref="K10:K11"/>
  </mergeCells>
  <pageMargins left="1.6875" right="0.7" top="0.75" bottom="0.75" header="0.3" footer="0.3"/>
  <pageSetup paperSize="8" orientation="landscape" r:id="rId1"/>
  <headerFooter>
    <oddHeader>&amp;L&amp;K000000Kodakondsuspoliitika ja kodanikuühiskonna osakond&amp;RLisa 3</oddHead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view="pageLayout" zoomScaleNormal="100" workbookViewId="0"/>
  </sheetViews>
  <sheetFormatPr defaultColWidth="9.08984375" defaultRowHeight="13"/>
  <cols>
    <col min="1" max="1" width="27" style="3" customWidth="1"/>
    <col min="2" max="2" width="6.54296875" style="3" customWidth="1"/>
    <col min="3" max="3" width="10.453125" style="3" customWidth="1"/>
    <col min="4" max="4" width="24.453125" style="3" customWidth="1"/>
    <col min="5" max="5" width="11.54296875" style="3" customWidth="1"/>
    <col min="6" max="6" width="11" style="3" customWidth="1"/>
    <col min="7" max="9" width="9.08984375" style="130"/>
    <col min="10" max="10" width="67.81640625" style="3" customWidth="1"/>
    <col min="11" max="16384" width="9.08984375" style="3"/>
  </cols>
  <sheetData>
    <row r="1" spans="1:10" ht="47.25" customHeight="1" thickBot="1">
      <c r="A1" s="2" t="s">
        <v>0</v>
      </c>
      <c r="B1" s="47" t="s">
        <v>105</v>
      </c>
      <c r="C1" s="47" t="s">
        <v>104</v>
      </c>
      <c r="D1" s="47" t="s">
        <v>10</v>
      </c>
      <c r="E1" s="2" t="s">
        <v>86</v>
      </c>
      <c r="F1" s="2" t="s">
        <v>44</v>
      </c>
      <c r="G1" s="124" t="s">
        <v>168</v>
      </c>
      <c r="H1" s="251" t="s">
        <v>192</v>
      </c>
      <c r="I1" s="251" t="s">
        <v>168</v>
      </c>
      <c r="J1" s="42" t="s">
        <v>16</v>
      </c>
    </row>
    <row r="2" spans="1:10">
      <c r="A2" s="60" t="s">
        <v>4</v>
      </c>
      <c r="B2" s="6">
        <v>505</v>
      </c>
      <c r="C2" s="52">
        <v>20</v>
      </c>
      <c r="D2" s="6"/>
      <c r="E2" s="67" t="s">
        <v>91</v>
      </c>
      <c r="F2" s="7" t="s">
        <v>25</v>
      </c>
      <c r="G2" s="92">
        <v>481</v>
      </c>
      <c r="H2" s="92"/>
      <c r="I2" s="92">
        <f>G2+H2</f>
        <v>481</v>
      </c>
      <c r="J2" s="196" t="s">
        <v>265</v>
      </c>
    </row>
    <row r="3" spans="1:10" ht="13.5" thickBot="1">
      <c r="A3" s="61" t="s">
        <v>1</v>
      </c>
      <c r="B3" s="10">
        <v>55</v>
      </c>
      <c r="C3" s="62">
        <v>20</v>
      </c>
      <c r="D3" s="10"/>
      <c r="E3" s="10" t="s">
        <v>91</v>
      </c>
      <c r="F3" s="11" t="s">
        <v>25</v>
      </c>
      <c r="G3" s="154">
        <v>1498</v>
      </c>
      <c r="H3" s="154"/>
      <c r="I3" s="154">
        <f t="shared" ref="I3:I18" si="0">G3+H3</f>
        <v>1498</v>
      </c>
      <c r="J3" s="197" t="s">
        <v>54</v>
      </c>
    </row>
    <row r="4" spans="1:10" ht="94" customHeight="1">
      <c r="A4" s="21" t="s">
        <v>64</v>
      </c>
      <c r="B4" s="102">
        <v>5</v>
      </c>
      <c r="C4" s="208">
        <v>20</v>
      </c>
      <c r="D4" s="104" t="s">
        <v>56</v>
      </c>
      <c r="E4" s="104" t="s">
        <v>91</v>
      </c>
      <c r="F4" s="95" t="s">
        <v>24</v>
      </c>
      <c r="G4" s="89">
        <v>18410</v>
      </c>
      <c r="H4" s="89"/>
      <c r="I4" s="298">
        <f t="shared" si="0"/>
        <v>18410</v>
      </c>
      <c r="J4" s="320" t="s">
        <v>228</v>
      </c>
    </row>
    <row r="5" spans="1:10" ht="19.25" customHeight="1">
      <c r="A5" s="207" t="s">
        <v>66</v>
      </c>
      <c r="B5" s="37">
        <v>5</v>
      </c>
      <c r="C5" s="37">
        <v>20</v>
      </c>
      <c r="D5" s="37" t="s">
        <v>57</v>
      </c>
      <c r="E5" s="114" t="s">
        <v>91</v>
      </c>
      <c r="F5" s="151" t="s">
        <v>24</v>
      </c>
      <c r="G5" s="57">
        <v>60000</v>
      </c>
      <c r="H5" s="57"/>
      <c r="I5" s="57">
        <f t="shared" si="0"/>
        <v>60000</v>
      </c>
      <c r="J5" s="199" t="s">
        <v>266</v>
      </c>
    </row>
    <row r="6" spans="1:10" ht="29.4" customHeight="1">
      <c r="A6" s="207" t="s">
        <v>225</v>
      </c>
      <c r="B6" s="37">
        <v>5</v>
      </c>
      <c r="C6" s="37">
        <v>20</v>
      </c>
      <c r="D6" s="37" t="s">
        <v>226</v>
      </c>
      <c r="E6" s="114" t="s">
        <v>91</v>
      </c>
      <c r="F6" s="151" t="s">
        <v>24</v>
      </c>
      <c r="G6" s="57">
        <v>11781</v>
      </c>
      <c r="H6" s="57"/>
      <c r="I6" s="57">
        <f t="shared" si="0"/>
        <v>11781</v>
      </c>
      <c r="J6" s="199" t="s">
        <v>227</v>
      </c>
    </row>
    <row r="7" spans="1:10" ht="16.25" customHeight="1">
      <c r="A7" s="207" t="s">
        <v>223</v>
      </c>
      <c r="B7" s="37">
        <v>5</v>
      </c>
      <c r="C7" s="37">
        <v>20</v>
      </c>
      <c r="D7" s="37" t="s">
        <v>154</v>
      </c>
      <c r="E7" s="114" t="s">
        <v>91</v>
      </c>
      <c r="F7" s="151" t="s">
        <v>24</v>
      </c>
      <c r="G7" s="57">
        <v>800</v>
      </c>
      <c r="H7" s="57"/>
      <c r="I7" s="57">
        <f t="shared" si="0"/>
        <v>800</v>
      </c>
      <c r="J7" s="207" t="s">
        <v>258</v>
      </c>
    </row>
    <row r="8" spans="1:10">
      <c r="A8" s="207" t="s">
        <v>148</v>
      </c>
      <c r="B8" s="37">
        <v>5</v>
      </c>
      <c r="C8" s="37">
        <v>20</v>
      </c>
      <c r="D8" s="37" t="s">
        <v>149</v>
      </c>
      <c r="E8" s="114" t="s">
        <v>91</v>
      </c>
      <c r="F8" s="151" t="s">
        <v>24</v>
      </c>
      <c r="G8" s="57">
        <v>3000</v>
      </c>
      <c r="H8" s="57"/>
      <c r="I8" s="57">
        <f t="shared" si="0"/>
        <v>3000</v>
      </c>
      <c r="J8" s="207"/>
    </row>
    <row r="9" spans="1:10" ht="26">
      <c r="A9" s="207" t="s">
        <v>224</v>
      </c>
      <c r="B9" s="37">
        <v>5</v>
      </c>
      <c r="C9" s="37">
        <v>20</v>
      </c>
      <c r="D9" s="37" t="s">
        <v>134</v>
      </c>
      <c r="E9" s="114" t="s">
        <v>91</v>
      </c>
      <c r="F9" s="151" t="s">
        <v>24</v>
      </c>
      <c r="G9" s="57">
        <v>3000</v>
      </c>
      <c r="H9" s="57">
        <v>-1990</v>
      </c>
      <c r="I9" s="57">
        <f t="shared" si="0"/>
        <v>1010</v>
      </c>
      <c r="J9" s="207" t="s">
        <v>254</v>
      </c>
    </row>
    <row r="10" spans="1:10">
      <c r="A10" s="34" t="s">
        <v>67</v>
      </c>
      <c r="B10" s="28">
        <v>5</v>
      </c>
      <c r="C10" s="27">
        <v>20</v>
      </c>
      <c r="D10" s="27" t="s">
        <v>58</v>
      </c>
      <c r="E10" s="114" t="s">
        <v>91</v>
      </c>
      <c r="F10" s="14" t="s">
        <v>24</v>
      </c>
      <c r="G10" s="17">
        <v>8500</v>
      </c>
      <c r="H10" s="17"/>
      <c r="I10" s="57">
        <f t="shared" si="0"/>
        <v>8500</v>
      </c>
      <c r="J10" s="207"/>
    </row>
    <row r="11" spans="1:10">
      <c r="A11" s="34" t="s">
        <v>69</v>
      </c>
      <c r="B11" s="28">
        <v>5</v>
      </c>
      <c r="C11" s="27">
        <v>20</v>
      </c>
      <c r="D11" s="27" t="s">
        <v>61</v>
      </c>
      <c r="E11" s="114" t="s">
        <v>91</v>
      </c>
      <c r="F11" s="14" t="s">
        <v>24</v>
      </c>
      <c r="G11" s="17">
        <v>5000</v>
      </c>
      <c r="H11" s="17"/>
      <c r="I11" s="57">
        <f t="shared" si="0"/>
        <v>5000</v>
      </c>
      <c r="J11" s="207"/>
    </row>
    <row r="12" spans="1:10" ht="26">
      <c r="A12" s="209" t="s">
        <v>167</v>
      </c>
      <c r="B12" s="28">
        <v>5</v>
      </c>
      <c r="C12" s="27">
        <v>20</v>
      </c>
      <c r="D12" s="27" t="s">
        <v>172</v>
      </c>
      <c r="E12" s="114" t="s">
        <v>91</v>
      </c>
      <c r="F12" s="14" t="s">
        <v>24</v>
      </c>
      <c r="G12" s="17">
        <v>8700</v>
      </c>
      <c r="H12" s="17">
        <v>1990</v>
      </c>
      <c r="I12" s="57">
        <f t="shared" si="0"/>
        <v>10690</v>
      </c>
      <c r="J12" s="207" t="s">
        <v>255</v>
      </c>
    </row>
    <row r="13" spans="1:10" ht="12.65" customHeight="1">
      <c r="A13" s="138" t="s">
        <v>1</v>
      </c>
      <c r="B13" s="36">
        <v>55</v>
      </c>
      <c r="C13" s="37">
        <v>20</v>
      </c>
      <c r="D13" s="36" t="s">
        <v>156</v>
      </c>
      <c r="E13" s="139" t="s">
        <v>91</v>
      </c>
      <c r="F13" s="36" t="s">
        <v>24</v>
      </c>
      <c r="G13" s="183">
        <v>2400</v>
      </c>
      <c r="H13" s="183"/>
      <c r="I13" s="186">
        <f t="shared" si="0"/>
        <v>2400</v>
      </c>
      <c r="J13" s="341" t="s">
        <v>257</v>
      </c>
    </row>
    <row r="14" spans="1:10" ht="30.5" customHeight="1">
      <c r="A14" s="138" t="s">
        <v>1</v>
      </c>
      <c r="B14" s="36">
        <v>55</v>
      </c>
      <c r="C14" s="37" t="s">
        <v>193</v>
      </c>
      <c r="D14" s="36" t="s">
        <v>156</v>
      </c>
      <c r="E14" s="139" t="s">
        <v>91</v>
      </c>
      <c r="F14" s="36" t="s">
        <v>24</v>
      </c>
      <c r="G14" s="263">
        <v>3600</v>
      </c>
      <c r="H14" s="263">
        <v>-930</v>
      </c>
      <c r="I14" s="186">
        <f t="shared" si="0"/>
        <v>2670</v>
      </c>
      <c r="J14" s="342"/>
    </row>
    <row r="15" spans="1:10">
      <c r="A15" s="13" t="s">
        <v>65</v>
      </c>
      <c r="B15" s="64">
        <v>5</v>
      </c>
      <c r="C15" s="28">
        <v>20</v>
      </c>
      <c r="D15" s="30" t="s">
        <v>94</v>
      </c>
      <c r="E15" s="30" t="s">
        <v>91</v>
      </c>
      <c r="F15" s="16" t="s">
        <v>24</v>
      </c>
      <c r="G15" s="91">
        <v>7000</v>
      </c>
      <c r="H15" s="91"/>
      <c r="I15" s="255">
        <f t="shared" si="0"/>
        <v>7000</v>
      </c>
      <c r="J15" s="321" t="s">
        <v>267</v>
      </c>
    </row>
    <row r="16" spans="1:10">
      <c r="A16" s="13" t="s">
        <v>68</v>
      </c>
      <c r="B16" s="64">
        <v>5</v>
      </c>
      <c r="C16" s="28">
        <v>20</v>
      </c>
      <c r="D16" s="30" t="s">
        <v>60</v>
      </c>
      <c r="E16" s="30" t="s">
        <v>91</v>
      </c>
      <c r="F16" s="16" t="s">
        <v>24</v>
      </c>
      <c r="G16" s="91">
        <v>4000</v>
      </c>
      <c r="H16" s="91"/>
      <c r="I16" s="255">
        <f t="shared" si="0"/>
        <v>4000</v>
      </c>
      <c r="J16" s="321"/>
    </row>
    <row r="17" spans="1:10">
      <c r="A17" s="13" t="s">
        <v>110</v>
      </c>
      <c r="B17" s="64"/>
      <c r="C17" s="28"/>
      <c r="D17" s="30" t="s">
        <v>109</v>
      </c>
      <c r="E17" s="30" t="s">
        <v>91</v>
      </c>
      <c r="F17" s="16" t="s">
        <v>24</v>
      </c>
      <c r="G17" s="91">
        <v>4500</v>
      </c>
      <c r="H17" s="91">
        <v>413</v>
      </c>
      <c r="I17" s="91">
        <f t="shared" si="0"/>
        <v>4913</v>
      </c>
      <c r="J17" s="207" t="s">
        <v>256</v>
      </c>
    </row>
    <row r="18" spans="1:10">
      <c r="A18" s="13" t="s">
        <v>70</v>
      </c>
      <c r="B18" s="64">
        <v>5</v>
      </c>
      <c r="C18" s="28">
        <v>20</v>
      </c>
      <c r="D18" s="30" t="s">
        <v>62</v>
      </c>
      <c r="E18" s="30" t="s">
        <v>91</v>
      </c>
      <c r="F18" s="16" t="s">
        <v>24</v>
      </c>
      <c r="G18" s="91">
        <v>24500</v>
      </c>
      <c r="H18" s="91">
        <v>-413</v>
      </c>
      <c r="I18" s="91">
        <f t="shared" si="0"/>
        <v>24087</v>
      </c>
      <c r="J18" s="207" t="s">
        <v>256</v>
      </c>
    </row>
    <row r="19" spans="1:10">
      <c r="D19" s="19"/>
      <c r="E19" s="19"/>
      <c r="F19" s="18" t="s">
        <v>3</v>
      </c>
      <c r="G19" s="75">
        <f>SUM(G2:G18)</f>
        <v>167170</v>
      </c>
      <c r="H19" s="75">
        <f>SUM(H2:H18)</f>
        <v>-930</v>
      </c>
      <c r="I19" s="75">
        <f>SUM(I2:I18)</f>
        <v>166240</v>
      </c>
    </row>
    <row r="23" spans="1:10">
      <c r="J23" s="66"/>
    </row>
  </sheetData>
  <mergeCells count="1">
    <mergeCell ref="J13:J14"/>
  </mergeCells>
  <pageMargins left="0.36458333333333331" right="0.7" top="0.75" bottom="0.75" header="0.3" footer="0.3"/>
  <pageSetup paperSize="8" orientation="landscape" r:id="rId1"/>
  <headerFooter>
    <oddHeader>&amp;LKommunikatsiooniosakond&amp;RLisa 4</oddHeader>
  </headerFooter>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
  <sheetViews>
    <sheetView view="pageLayout" zoomScaleNormal="100" workbookViewId="0"/>
  </sheetViews>
  <sheetFormatPr defaultColWidth="9.08984375" defaultRowHeight="13"/>
  <cols>
    <col min="1" max="1" width="18.36328125" style="3" customWidth="1"/>
    <col min="2" max="2" width="7.90625" style="3" customWidth="1"/>
    <col min="3" max="3" width="8.90625" style="3" customWidth="1"/>
    <col min="4" max="4" width="22.90625" style="3" customWidth="1"/>
    <col min="5" max="5" width="10.54296875" style="3" customWidth="1"/>
    <col min="6" max="6" width="11.08984375" style="3" customWidth="1"/>
    <col min="7" max="7" width="9.08984375" style="66"/>
    <col min="8" max="8" width="49.453125" style="3" customWidth="1"/>
    <col min="9" max="16384" width="9.08984375" style="3"/>
  </cols>
  <sheetData>
    <row r="1" spans="1:8" ht="39">
      <c r="A1" s="35" t="s">
        <v>0</v>
      </c>
      <c r="B1" s="35" t="s">
        <v>105</v>
      </c>
      <c r="C1" s="35" t="s">
        <v>104</v>
      </c>
      <c r="D1" s="35" t="s">
        <v>10</v>
      </c>
      <c r="E1" s="35" t="s">
        <v>86</v>
      </c>
      <c r="F1" s="35" t="s">
        <v>44</v>
      </c>
      <c r="G1" s="124" t="s">
        <v>168</v>
      </c>
      <c r="H1" s="35" t="s">
        <v>16</v>
      </c>
    </row>
    <row r="2" spans="1:8">
      <c r="A2" s="14" t="s">
        <v>2</v>
      </c>
      <c r="B2" s="15">
        <v>505</v>
      </c>
      <c r="C2" s="27">
        <v>20</v>
      </c>
      <c r="D2" s="27"/>
      <c r="E2" s="31" t="s">
        <v>91</v>
      </c>
      <c r="F2" s="14" t="s">
        <v>21</v>
      </c>
      <c r="G2" s="82">
        <v>1150</v>
      </c>
      <c r="H2" s="151" t="s">
        <v>173</v>
      </c>
    </row>
    <row r="3" spans="1:8">
      <c r="A3" s="14" t="s">
        <v>1</v>
      </c>
      <c r="B3" s="15">
        <v>55</v>
      </c>
      <c r="C3" s="27">
        <v>20</v>
      </c>
      <c r="D3" s="27"/>
      <c r="E3" s="31" t="s">
        <v>91</v>
      </c>
      <c r="F3" s="14" t="s">
        <v>21</v>
      </c>
      <c r="G3" s="82">
        <v>1444</v>
      </c>
      <c r="H3" s="151" t="s">
        <v>146</v>
      </c>
    </row>
    <row r="4" spans="1:8">
      <c r="A4" s="161" t="s">
        <v>99</v>
      </c>
      <c r="B4" s="15">
        <v>5</v>
      </c>
      <c r="C4" s="27">
        <v>20</v>
      </c>
      <c r="D4" s="27" t="s">
        <v>59</v>
      </c>
      <c r="E4" s="70" t="s">
        <v>91</v>
      </c>
      <c r="F4" s="14" t="s">
        <v>21</v>
      </c>
      <c r="G4" s="82">
        <v>8529.5</v>
      </c>
      <c r="H4" s="152" t="s">
        <v>268</v>
      </c>
    </row>
    <row r="5" spans="1:8">
      <c r="E5" s="19"/>
      <c r="F5" s="18" t="s">
        <v>3</v>
      </c>
      <c r="G5" s="85">
        <f t="shared" ref="G5" si="0">SUM(G2:G4)</f>
        <v>11123.5</v>
      </c>
    </row>
  </sheetData>
  <pageMargins left="0.7" right="0.7" top="0.75" bottom="0.75" header="0.3" footer="0.3"/>
  <pageSetup paperSize="8" orientation="landscape" r:id="rId1"/>
  <headerFooter>
    <oddHeader>&amp;L&amp;10&amp;K000000Sisejulgeoleku asekantsler&amp;RLisa 5</oddHead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9"/>
  <sheetViews>
    <sheetView view="pageLayout" zoomScaleNormal="100" workbookViewId="0"/>
  </sheetViews>
  <sheetFormatPr defaultColWidth="9.08984375" defaultRowHeight="13"/>
  <cols>
    <col min="1" max="1" width="15.453125" style="3" customWidth="1"/>
    <col min="2" max="2" width="6.6328125" style="3" customWidth="1"/>
    <col min="3" max="3" width="10.36328125" style="3" customWidth="1"/>
    <col min="4" max="4" width="22.36328125" style="3" customWidth="1"/>
    <col min="5" max="5" width="10.6328125" style="3" customWidth="1"/>
    <col min="6" max="6" width="11.453125" style="3" customWidth="1"/>
    <col min="7" max="7" width="10.6328125" style="3" customWidth="1"/>
    <col min="8" max="8" width="9" style="112" customWidth="1"/>
    <col min="9" max="9" width="45" style="3" customWidth="1"/>
    <col min="10" max="16384" width="9.08984375" style="3"/>
  </cols>
  <sheetData>
    <row r="1" spans="1:9" ht="26.5" thickBot="1">
      <c r="A1" s="2" t="s">
        <v>0</v>
      </c>
      <c r="B1" s="90" t="s">
        <v>105</v>
      </c>
      <c r="C1" s="90" t="s">
        <v>104</v>
      </c>
      <c r="D1" s="90" t="s">
        <v>10</v>
      </c>
      <c r="E1" s="2" t="s">
        <v>86</v>
      </c>
      <c r="F1" s="2" t="s">
        <v>13</v>
      </c>
      <c r="G1" s="2" t="s">
        <v>44</v>
      </c>
      <c r="H1" s="124" t="s">
        <v>168</v>
      </c>
      <c r="I1" s="2" t="s">
        <v>16</v>
      </c>
    </row>
    <row r="2" spans="1:9">
      <c r="A2" s="51" t="s">
        <v>4</v>
      </c>
      <c r="B2" s="6">
        <v>505</v>
      </c>
      <c r="C2" s="52">
        <v>20</v>
      </c>
      <c r="D2" s="6"/>
      <c r="E2" s="59" t="s">
        <v>91</v>
      </c>
      <c r="F2" s="45"/>
      <c r="G2" s="5" t="s">
        <v>22</v>
      </c>
      <c r="H2" s="92">
        <v>1008</v>
      </c>
      <c r="I2" s="196" t="s">
        <v>54</v>
      </c>
    </row>
    <row r="3" spans="1:9" ht="13.5" thickBot="1">
      <c r="A3" s="53" t="s">
        <v>1</v>
      </c>
      <c r="B3" s="54">
        <v>55</v>
      </c>
      <c r="C3" s="55">
        <v>20</v>
      </c>
      <c r="D3" s="54"/>
      <c r="E3" s="48" t="s">
        <v>91</v>
      </c>
      <c r="F3" s="56"/>
      <c r="G3" s="49" t="s">
        <v>22</v>
      </c>
      <c r="H3" s="155">
        <v>9345</v>
      </c>
      <c r="I3" s="195" t="s">
        <v>128</v>
      </c>
    </row>
    <row r="4" spans="1:9" ht="39.5" thickBot="1">
      <c r="A4" s="84" t="s">
        <v>99</v>
      </c>
      <c r="B4" s="44">
        <v>5</v>
      </c>
      <c r="C4" s="44">
        <v>40</v>
      </c>
      <c r="D4" s="108" t="s">
        <v>204</v>
      </c>
      <c r="E4" s="109">
        <v>10702</v>
      </c>
      <c r="F4" s="109" t="s">
        <v>101</v>
      </c>
      <c r="G4" s="110" t="s">
        <v>22</v>
      </c>
      <c r="H4" s="304">
        <v>1135646</v>
      </c>
      <c r="I4" s="198" t="s">
        <v>129</v>
      </c>
    </row>
    <row r="5" spans="1:9">
      <c r="E5" s="19"/>
      <c r="G5" s="18" t="s">
        <v>3</v>
      </c>
      <c r="H5" s="75">
        <f>SUM(H2:H4)</f>
        <v>1145999</v>
      </c>
    </row>
    <row r="9" spans="1:9">
      <c r="G9" s="58"/>
    </row>
  </sheetData>
  <pageMargins left="0.375" right="0.35416666666666669" top="0.75" bottom="0.75" header="0.3" footer="0.3"/>
  <pageSetup paperSize="8" orientation="landscape" r:id="rId1"/>
  <headerFooter>
    <oddHeader>&amp;LKorrakaitse- ja kriminaalpoliitika osakond&amp;RLisa 6</oddHeader>
  </headerFooter>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
  <sheetViews>
    <sheetView view="pageLayout" zoomScaleNormal="100" workbookViewId="0"/>
  </sheetViews>
  <sheetFormatPr defaultColWidth="9.08984375" defaultRowHeight="13"/>
  <cols>
    <col min="1" max="1" width="22.08984375" style="1" customWidth="1"/>
    <col min="2" max="2" width="6.6328125" style="3" customWidth="1"/>
    <col min="3" max="3" width="10.6328125" style="3" customWidth="1"/>
    <col min="4" max="4" width="14.6328125" style="3" customWidth="1"/>
    <col min="5" max="5" width="9.6328125" style="3" customWidth="1"/>
    <col min="6" max="6" width="10.90625" style="3" customWidth="1"/>
    <col min="7" max="9" width="9.453125" style="112" customWidth="1"/>
    <col min="10" max="10" width="74.6328125" style="3" customWidth="1"/>
    <col min="11" max="16384" width="9.08984375" style="3"/>
  </cols>
  <sheetData>
    <row r="1" spans="1:10" ht="26.5" thickBot="1">
      <c r="A1" s="2" t="s">
        <v>0</v>
      </c>
      <c r="B1" s="47" t="s">
        <v>105</v>
      </c>
      <c r="C1" s="47" t="s">
        <v>104</v>
      </c>
      <c r="D1" s="47" t="s">
        <v>10</v>
      </c>
      <c r="E1" s="2" t="s">
        <v>86</v>
      </c>
      <c r="F1" s="2" t="s">
        <v>44</v>
      </c>
      <c r="G1" s="124" t="s">
        <v>168</v>
      </c>
      <c r="H1" s="251" t="s">
        <v>192</v>
      </c>
      <c r="I1" s="251" t="s">
        <v>168</v>
      </c>
      <c r="J1" s="42" t="s">
        <v>16</v>
      </c>
    </row>
    <row r="2" spans="1:10">
      <c r="A2" s="60" t="s">
        <v>4</v>
      </c>
      <c r="B2" s="6">
        <v>505</v>
      </c>
      <c r="C2" s="52">
        <v>20</v>
      </c>
      <c r="D2" s="6"/>
      <c r="E2" s="67" t="s">
        <v>91</v>
      </c>
      <c r="F2" s="23" t="s">
        <v>29</v>
      </c>
      <c r="G2" s="87">
        <v>537</v>
      </c>
      <c r="H2" s="87"/>
      <c r="I2" s="87">
        <f>G2+H2</f>
        <v>537</v>
      </c>
      <c r="J2" s="213" t="s">
        <v>54</v>
      </c>
    </row>
    <row r="3" spans="1:10" ht="13.5" thickBot="1">
      <c r="A3" s="61" t="s">
        <v>1</v>
      </c>
      <c r="B3" s="10">
        <v>55</v>
      </c>
      <c r="C3" s="149">
        <v>20</v>
      </c>
      <c r="D3" s="65"/>
      <c r="E3" s="150" t="s">
        <v>91</v>
      </c>
      <c r="F3" s="26" t="s">
        <v>29</v>
      </c>
      <c r="G3" s="88">
        <v>605</v>
      </c>
      <c r="H3" s="88"/>
      <c r="I3" s="88">
        <f t="shared" ref="I3:I16" si="0">G3+H3</f>
        <v>605</v>
      </c>
      <c r="J3" s="214" t="s">
        <v>54</v>
      </c>
    </row>
    <row r="4" spans="1:10" ht="39">
      <c r="A4" s="4" t="s">
        <v>9</v>
      </c>
      <c r="B4" s="63">
        <v>5</v>
      </c>
      <c r="C4" s="267">
        <v>20</v>
      </c>
      <c r="D4" s="268"/>
      <c r="E4" s="133"/>
      <c r="F4" s="133"/>
      <c r="G4" s="269">
        <v>8863238</v>
      </c>
      <c r="H4" s="92">
        <v>9000</v>
      </c>
      <c r="I4" s="92">
        <f t="shared" si="0"/>
        <v>8872238</v>
      </c>
      <c r="J4" s="146" t="s">
        <v>269</v>
      </c>
    </row>
    <row r="5" spans="1:10">
      <c r="A5" s="13" t="s">
        <v>9</v>
      </c>
      <c r="B5" s="64">
        <v>5</v>
      </c>
      <c r="C5" s="191">
        <v>20</v>
      </c>
      <c r="D5" s="192" t="s">
        <v>117</v>
      </c>
      <c r="E5" s="37" t="s">
        <v>91</v>
      </c>
      <c r="F5" s="37" t="s">
        <v>47</v>
      </c>
      <c r="G5" s="57">
        <v>75157</v>
      </c>
      <c r="H5" s="255"/>
      <c r="I5" s="255">
        <f t="shared" si="0"/>
        <v>75157</v>
      </c>
      <c r="J5" s="172" t="s">
        <v>229</v>
      </c>
    </row>
    <row r="6" spans="1:10" ht="39">
      <c r="A6" s="13" t="s">
        <v>9</v>
      </c>
      <c r="B6" s="64">
        <v>5</v>
      </c>
      <c r="C6" s="191">
        <v>20</v>
      </c>
      <c r="D6" s="192" t="s">
        <v>283</v>
      </c>
      <c r="E6" s="37" t="s">
        <v>91</v>
      </c>
      <c r="F6" s="37" t="s">
        <v>47</v>
      </c>
      <c r="G6" s="57"/>
      <c r="H6" s="255">
        <v>17035</v>
      </c>
      <c r="I6" s="255">
        <f t="shared" si="0"/>
        <v>17035</v>
      </c>
      <c r="J6" s="317" t="s">
        <v>285</v>
      </c>
    </row>
    <row r="7" spans="1:10" ht="16.75" customHeight="1">
      <c r="A7" s="138" t="s">
        <v>9</v>
      </c>
      <c r="B7" s="37">
        <v>5</v>
      </c>
      <c r="C7" s="37">
        <v>20</v>
      </c>
      <c r="D7" s="37" t="s">
        <v>157</v>
      </c>
      <c r="E7" s="185" t="s">
        <v>91</v>
      </c>
      <c r="F7" s="37" t="s">
        <v>47</v>
      </c>
      <c r="G7" s="186">
        <v>48000</v>
      </c>
      <c r="H7" s="256"/>
      <c r="I7" s="256">
        <f t="shared" si="0"/>
        <v>48000</v>
      </c>
      <c r="J7" s="341" t="s">
        <v>270</v>
      </c>
    </row>
    <row r="8" spans="1:10" ht="13.25" customHeight="1">
      <c r="A8" s="138" t="s">
        <v>9</v>
      </c>
      <c r="B8" s="37">
        <v>5</v>
      </c>
      <c r="C8" s="37" t="s">
        <v>205</v>
      </c>
      <c r="D8" s="37" t="s">
        <v>157</v>
      </c>
      <c r="E8" s="185" t="s">
        <v>91</v>
      </c>
      <c r="F8" s="37" t="s">
        <v>47</v>
      </c>
      <c r="G8" s="186">
        <v>17379</v>
      </c>
      <c r="H8" s="256">
        <v>-32</v>
      </c>
      <c r="I8" s="256">
        <f t="shared" si="0"/>
        <v>17347</v>
      </c>
      <c r="J8" s="342"/>
    </row>
    <row r="9" spans="1:10">
      <c r="A9" s="138" t="s">
        <v>72</v>
      </c>
      <c r="B9" s="192">
        <v>5</v>
      </c>
      <c r="C9" s="37">
        <v>20</v>
      </c>
      <c r="D9" s="187" t="s">
        <v>75</v>
      </c>
      <c r="E9" s="187" t="s">
        <v>91</v>
      </c>
      <c r="F9" s="37" t="s">
        <v>47</v>
      </c>
      <c r="G9" s="188">
        <v>6800</v>
      </c>
      <c r="H9" s="257"/>
      <c r="I9" s="257">
        <f t="shared" si="0"/>
        <v>6800</v>
      </c>
      <c r="J9" s="172" t="s">
        <v>271</v>
      </c>
    </row>
    <row r="10" spans="1:10">
      <c r="A10" s="138" t="s">
        <v>232</v>
      </c>
      <c r="B10" s="192">
        <v>5</v>
      </c>
      <c r="C10" s="37">
        <v>20</v>
      </c>
      <c r="D10" s="187" t="s">
        <v>230</v>
      </c>
      <c r="E10" s="187" t="s">
        <v>91</v>
      </c>
      <c r="F10" s="37" t="s">
        <v>47</v>
      </c>
      <c r="G10" s="188">
        <v>36200</v>
      </c>
      <c r="H10" s="257"/>
      <c r="I10" s="257">
        <f t="shared" si="0"/>
        <v>36200</v>
      </c>
      <c r="J10" s="325" t="s">
        <v>231</v>
      </c>
    </row>
    <row r="11" spans="1:10">
      <c r="A11" s="138" t="s">
        <v>73</v>
      </c>
      <c r="B11" s="192">
        <v>5</v>
      </c>
      <c r="C11" s="37">
        <v>20</v>
      </c>
      <c r="D11" s="187" t="s">
        <v>76</v>
      </c>
      <c r="E11" s="187" t="s">
        <v>91</v>
      </c>
      <c r="F11" s="37" t="s">
        <v>47</v>
      </c>
      <c r="G11" s="188">
        <v>41640</v>
      </c>
      <c r="H11" s="257"/>
      <c r="I11" s="257">
        <f t="shared" si="0"/>
        <v>41640</v>
      </c>
      <c r="J11" s="326" t="s">
        <v>272</v>
      </c>
    </row>
    <row r="12" spans="1:10" ht="26">
      <c r="A12" s="73" t="s">
        <v>112</v>
      </c>
      <c r="B12" s="40">
        <v>5</v>
      </c>
      <c r="C12" s="37">
        <v>20</v>
      </c>
      <c r="D12" s="187" t="s">
        <v>98</v>
      </c>
      <c r="E12" s="187" t="s">
        <v>91</v>
      </c>
      <c r="F12" s="37" t="s">
        <v>47</v>
      </c>
      <c r="G12" s="188">
        <v>97608</v>
      </c>
      <c r="H12" s="255"/>
      <c r="I12" s="257">
        <f t="shared" si="0"/>
        <v>97608</v>
      </c>
      <c r="J12" s="315"/>
    </row>
    <row r="13" spans="1:10">
      <c r="A13" s="73" t="s">
        <v>152</v>
      </c>
      <c r="B13" s="40">
        <v>5</v>
      </c>
      <c r="C13" s="37">
        <v>20</v>
      </c>
      <c r="D13" s="187" t="s">
        <v>150</v>
      </c>
      <c r="E13" s="187" t="s">
        <v>91</v>
      </c>
      <c r="F13" s="37" t="s">
        <v>47</v>
      </c>
      <c r="G13" s="188">
        <v>20800</v>
      </c>
      <c r="H13" s="257"/>
      <c r="I13" s="257">
        <f t="shared" si="0"/>
        <v>20800</v>
      </c>
      <c r="J13" s="315" t="s">
        <v>151</v>
      </c>
    </row>
    <row r="14" spans="1:10" ht="26">
      <c r="A14" s="73" t="s">
        <v>74</v>
      </c>
      <c r="B14" s="40">
        <v>5</v>
      </c>
      <c r="C14" s="37">
        <v>20</v>
      </c>
      <c r="D14" s="187" t="s">
        <v>77</v>
      </c>
      <c r="E14" s="187" t="s">
        <v>91</v>
      </c>
      <c r="F14" s="37" t="s">
        <v>47</v>
      </c>
      <c r="G14" s="188">
        <v>471</v>
      </c>
      <c r="H14" s="257"/>
      <c r="I14" s="257">
        <f t="shared" si="0"/>
        <v>471</v>
      </c>
      <c r="J14" s="327"/>
    </row>
    <row r="15" spans="1:10" ht="27.65" customHeight="1">
      <c r="A15" s="158" t="s">
        <v>99</v>
      </c>
      <c r="B15" s="159">
        <v>5</v>
      </c>
      <c r="C15" s="177" t="s">
        <v>155</v>
      </c>
      <c r="D15" s="189" t="s">
        <v>135</v>
      </c>
      <c r="E15" s="189" t="s">
        <v>91</v>
      </c>
      <c r="F15" s="177" t="s">
        <v>47</v>
      </c>
      <c r="G15" s="190">
        <v>20512</v>
      </c>
      <c r="H15" s="258"/>
      <c r="I15" s="258">
        <f t="shared" si="0"/>
        <v>20512</v>
      </c>
      <c r="J15" s="317" t="s">
        <v>160</v>
      </c>
    </row>
    <row r="16" spans="1:10" s="74" customFormat="1" ht="26.5" thickBot="1">
      <c r="A16" s="147" t="s">
        <v>97</v>
      </c>
      <c r="B16" s="148">
        <v>5</v>
      </c>
      <c r="C16" s="107">
        <v>20</v>
      </c>
      <c r="D16" s="143" t="s">
        <v>96</v>
      </c>
      <c r="E16" s="143" t="s">
        <v>91</v>
      </c>
      <c r="F16" s="107" t="s">
        <v>47</v>
      </c>
      <c r="G16" s="265">
        <v>8646</v>
      </c>
      <c r="H16" s="154"/>
      <c r="I16" s="266">
        <f t="shared" si="0"/>
        <v>8646</v>
      </c>
      <c r="J16" s="210"/>
    </row>
    <row r="17" spans="6:9">
      <c r="F17" s="18" t="s">
        <v>3</v>
      </c>
      <c r="G17" s="75">
        <f>SUM(G2:G16)</f>
        <v>9237593</v>
      </c>
      <c r="H17" s="75">
        <f t="shared" ref="H17:I17" si="1">SUM(H2:H16)</f>
        <v>26003</v>
      </c>
      <c r="I17" s="75">
        <f t="shared" si="1"/>
        <v>9263596</v>
      </c>
    </row>
    <row r="18" spans="6:9">
      <c r="G18" s="153"/>
      <c r="H18" s="153"/>
      <c r="I18" s="153"/>
    </row>
  </sheetData>
  <mergeCells count="1">
    <mergeCell ref="J7:J8"/>
  </mergeCells>
  <pageMargins left="0.7" right="0.41666666666666669" top="0.75" bottom="0.57291666666666663" header="0.3" footer="0.3"/>
  <pageSetup paperSize="8" orientation="landscape" r:id="rId1"/>
  <headerFooter>
    <oddHeader>&amp;LPersonalipoliitika osakond&amp;RLisa 7</oddHead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
  <sheetViews>
    <sheetView view="pageLayout" zoomScaleNormal="100" workbookViewId="0"/>
  </sheetViews>
  <sheetFormatPr defaultColWidth="9.08984375" defaultRowHeight="13"/>
  <cols>
    <col min="1" max="1" width="16" style="3" customWidth="1"/>
    <col min="2" max="2" width="7.36328125" style="3" customWidth="1"/>
    <col min="3" max="3" width="11.453125" style="3" customWidth="1"/>
    <col min="4" max="5" width="16.90625" style="3" customWidth="1"/>
    <col min="6" max="6" width="10" style="3" customWidth="1"/>
    <col min="7" max="7" width="11.90625" style="3" customWidth="1"/>
    <col min="8" max="8" width="9.08984375" style="112"/>
    <col min="9" max="9" width="49" style="3" customWidth="1"/>
    <col min="10" max="16384" width="9.08984375" style="3"/>
  </cols>
  <sheetData>
    <row r="1" spans="1:9" ht="26">
      <c r="A1" s="35" t="s">
        <v>0</v>
      </c>
      <c r="B1" s="35" t="s">
        <v>105</v>
      </c>
      <c r="C1" s="35" t="s">
        <v>104</v>
      </c>
      <c r="D1" s="35" t="s">
        <v>10</v>
      </c>
      <c r="E1" s="178" t="s">
        <v>13</v>
      </c>
      <c r="F1" s="35" t="s">
        <v>86</v>
      </c>
      <c r="G1" s="35" t="s">
        <v>44</v>
      </c>
      <c r="H1" s="124" t="s">
        <v>168</v>
      </c>
      <c r="I1" s="35" t="s">
        <v>16</v>
      </c>
    </row>
    <row r="2" spans="1:9">
      <c r="A2" s="14" t="s">
        <v>2</v>
      </c>
      <c r="B2" s="15">
        <v>505</v>
      </c>
      <c r="C2" s="27">
        <v>20</v>
      </c>
      <c r="D2" s="27"/>
      <c r="E2" s="27"/>
      <c r="F2" s="76" t="s">
        <v>91</v>
      </c>
      <c r="G2" s="14" t="s">
        <v>26</v>
      </c>
      <c r="H2" s="57">
        <v>983</v>
      </c>
      <c r="I2" s="151" t="s">
        <v>54</v>
      </c>
    </row>
    <row r="3" spans="1:9">
      <c r="A3" s="30" t="s">
        <v>5</v>
      </c>
      <c r="B3" s="64">
        <v>55</v>
      </c>
      <c r="C3" s="28">
        <v>20</v>
      </c>
      <c r="D3" s="28"/>
      <c r="E3" s="28"/>
      <c r="F3" s="76" t="s">
        <v>91</v>
      </c>
      <c r="G3" s="14" t="s">
        <v>26</v>
      </c>
      <c r="H3" s="57">
        <v>2957</v>
      </c>
      <c r="I3" s="199" t="s">
        <v>128</v>
      </c>
    </row>
    <row r="4" spans="1:9">
      <c r="A4" s="36" t="s">
        <v>6</v>
      </c>
      <c r="B4" s="36">
        <v>45</v>
      </c>
      <c r="C4" s="36" t="s">
        <v>15</v>
      </c>
      <c r="D4" s="36"/>
      <c r="E4" s="36"/>
      <c r="F4" s="36" t="s">
        <v>91</v>
      </c>
      <c r="G4" s="36" t="s">
        <v>26</v>
      </c>
      <c r="H4" s="57">
        <v>30460</v>
      </c>
      <c r="I4" s="295" t="s">
        <v>233</v>
      </c>
    </row>
    <row r="5" spans="1:9">
      <c r="A5" s="36" t="s">
        <v>6</v>
      </c>
      <c r="B5" s="36">
        <v>45</v>
      </c>
      <c r="C5" s="36" t="s">
        <v>15</v>
      </c>
      <c r="D5" s="36" t="s">
        <v>174</v>
      </c>
      <c r="E5" s="36"/>
      <c r="F5" s="36" t="s">
        <v>91</v>
      </c>
      <c r="G5" s="36" t="s">
        <v>26</v>
      </c>
      <c r="H5" s="57">
        <v>2488</v>
      </c>
      <c r="I5" s="295" t="s">
        <v>175</v>
      </c>
    </row>
    <row r="6" spans="1:9">
      <c r="F6" s="75"/>
      <c r="G6" s="18" t="s">
        <v>3</v>
      </c>
      <c r="H6" s="75">
        <f>SUM(H2:H5)</f>
        <v>36888</v>
      </c>
    </row>
  </sheetData>
  <pageMargins left="0.7" right="0.7" top="0.75" bottom="0.75" header="0.3" footer="0.3"/>
  <pageSetup paperSize="8" orientation="landscape" r:id="rId1"/>
  <headerFooter>
    <oddHeader>&amp;L&amp;K000000Piirivalve- ja rändepoliitika osakond&amp;RLisa 8</oddHeader>
  </headerFooter>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4"/>
  <sheetViews>
    <sheetView view="pageLayout" zoomScaleNormal="100" workbookViewId="0"/>
  </sheetViews>
  <sheetFormatPr defaultColWidth="9.08984375" defaultRowHeight="13"/>
  <cols>
    <col min="1" max="1" width="18.6328125" style="3" customWidth="1"/>
    <col min="2" max="2" width="6.6328125" style="3" customWidth="1"/>
    <col min="3" max="3" width="7" style="3" customWidth="1"/>
    <col min="4" max="4" width="20.36328125" style="3" customWidth="1"/>
    <col min="5" max="5" width="9.453125" style="3" customWidth="1"/>
    <col min="6" max="6" width="10.6328125" style="3" customWidth="1"/>
    <col min="7" max="7" width="9.08984375" style="112"/>
    <col min="8" max="8" width="50.90625" style="3" customWidth="1"/>
    <col min="9" max="16384" width="9.08984375" style="3"/>
  </cols>
  <sheetData>
    <row r="1" spans="1:8" ht="39">
      <c r="A1" s="35" t="s">
        <v>0</v>
      </c>
      <c r="B1" s="35" t="s">
        <v>105</v>
      </c>
      <c r="C1" s="35" t="s">
        <v>104</v>
      </c>
      <c r="D1" s="35" t="s">
        <v>10</v>
      </c>
      <c r="E1" s="35" t="s">
        <v>86</v>
      </c>
      <c r="F1" s="35" t="s">
        <v>44</v>
      </c>
      <c r="G1" s="124" t="s">
        <v>168</v>
      </c>
      <c r="H1" s="35" t="s">
        <v>16</v>
      </c>
    </row>
    <row r="2" spans="1:8">
      <c r="A2" s="14" t="s">
        <v>4</v>
      </c>
      <c r="B2" s="15">
        <v>505</v>
      </c>
      <c r="C2" s="27">
        <v>20</v>
      </c>
      <c r="D2" s="27"/>
      <c r="E2" s="70" t="s">
        <v>91</v>
      </c>
      <c r="F2" s="14" t="s">
        <v>27</v>
      </c>
      <c r="G2" s="82">
        <v>1150</v>
      </c>
      <c r="H2" s="151" t="s">
        <v>173</v>
      </c>
    </row>
    <row r="3" spans="1:8">
      <c r="A3" s="14" t="s">
        <v>1</v>
      </c>
      <c r="B3" s="15">
        <v>55</v>
      </c>
      <c r="C3" s="27">
        <v>20</v>
      </c>
      <c r="D3" s="27"/>
      <c r="E3" s="70" t="s">
        <v>91</v>
      </c>
      <c r="F3" s="14" t="s">
        <v>27</v>
      </c>
      <c r="G3" s="82">
        <v>1444</v>
      </c>
      <c r="H3" s="151" t="s">
        <v>146</v>
      </c>
    </row>
    <row r="4" spans="1:8">
      <c r="E4" s="19"/>
      <c r="F4" s="18" t="s">
        <v>3</v>
      </c>
      <c r="G4" s="85">
        <f>SUM(G2:G3)</f>
        <v>2594</v>
      </c>
    </row>
  </sheetData>
  <pageMargins left="0.7" right="0.7" top="0.75" bottom="0.75" header="0.3" footer="0.3"/>
  <pageSetup paperSize="8" orientation="landscape" r:id="rId1"/>
  <headerFooter>
    <oddHeader xml:space="preserve">&amp;L&amp;K000000Pääste-ja kriisivalmiduse asekantsler&amp;RLisa 9
</oddHead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ELVO</vt:lpstr>
      <vt:lpstr>kantsler</vt:lpstr>
      <vt:lpstr>KPKO</vt:lpstr>
      <vt:lpstr>KO</vt:lpstr>
      <vt:lpstr>KAK</vt:lpstr>
      <vt:lpstr>KKPO</vt:lpstr>
      <vt:lpstr>PPO</vt:lpstr>
      <vt:lpstr>PRPO</vt:lpstr>
      <vt:lpstr>PAK</vt:lpstr>
      <vt:lpstr>POPO</vt:lpstr>
      <vt:lpstr>RHO</vt:lpstr>
      <vt:lpstr>RAK</vt:lpstr>
      <vt:lpstr>RTO</vt:lpstr>
      <vt:lpstr>SAO</vt:lpstr>
      <vt:lpstr>JUPO</vt:lpstr>
      <vt:lpstr>SKVO</vt:lpstr>
      <vt:lpstr>SM</vt:lpstr>
      <vt:lpstr>STAO</vt:lpstr>
      <vt:lpstr>UAO</vt:lpstr>
      <vt:lpstr>VAK</vt:lpstr>
      <vt:lpstr>IVHO</vt:lpstr>
      <vt:lpstr>VVO</vt:lpstr>
      <vt:lpstr>ÕO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Maia Podhodjaštševa</dc:creator>
  <cp:lastModifiedBy>Maia Podhodjaštševa</cp:lastModifiedBy>
  <cp:lastPrinted>2014-02-03T09:37:54Z</cp:lastPrinted>
  <dcterms:created xsi:type="dcterms:W3CDTF">2013-02-19T10:37:51Z</dcterms:created>
  <dcterms:modified xsi:type="dcterms:W3CDTF">2024-02-29T11:49:38Z</dcterms:modified>
</cp:coreProperties>
</file>